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ОК" sheetId="4" r:id="rId1"/>
    <sheet name="ОК(гарм)" sheetId="7" r:id="rId2"/>
  </sheets>
  <calcPr calcId="125725" iterate="1"/>
</workbook>
</file>

<file path=xl/calcChain.xml><?xml version="1.0" encoding="utf-8"?>
<calcChain xmlns="http://schemas.openxmlformats.org/spreadsheetml/2006/main">
  <c r="G46" i="4"/>
  <c r="G19"/>
  <c r="G15"/>
  <c r="I46"/>
  <c r="H46"/>
  <c r="I19"/>
  <c r="H19"/>
  <c r="F15"/>
  <c r="F49"/>
  <c r="F47" s="1"/>
  <c r="M50"/>
  <c r="M49" s="1"/>
  <c r="M47" s="1"/>
  <c r="L50"/>
  <c r="L49" s="1"/>
  <c r="L47" s="1"/>
  <c r="K50"/>
  <c r="J50"/>
  <c r="I50"/>
  <c r="I49" s="1"/>
  <c r="I47" s="1"/>
  <c r="H50"/>
  <c r="H49" s="1"/>
  <c r="H47" s="1"/>
  <c r="K49"/>
  <c r="K47" s="1"/>
  <c r="J49"/>
  <c r="G49"/>
  <c r="G47" s="1"/>
  <c r="J47"/>
  <c r="F37"/>
  <c r="F34" s="1"/>
  <c r="F40"/>
  <c r="M19"/>
  <c r="L19"/>
  <c r="K19"/>
  <c r="J19"/>
  <c r="G11"/>
  <c r="G10" s="1"/>
  <c r="F10" i="7"/>
  <c r="F11" i="4"/>
  <c r="F10" s="1"/>
  <c r="G9" i="7"/>
  <c r="G8" s="1"/>
  <c r="H9"/>
  <c r="H8" s="1"/>
  <c r="I9"/>
  <c r="I8" s="1"/>
  <c r="J9"/>
  <c r="J8" s="1"/>
  <c r="K9"/>
  <c r="L9"/>
  <c r="L8" s="1"/>
  <c r="M9"/>
  <c r="M8" s="1"/>
  <c r="F9"/>
  <c r="F8" s="1"/>
  <c r="G10"/>
  <c r="H10"/>
  <c r="I10"/>
  <c r="J10"/>
  <c r="K10"/>
  <c r="L10"/>
  <c r="M10"/>
  <c r="K8"/>
  <c r="F30" i="4"/>
  <c r="F28" s="1"/>
  <c r="F26"/>
  <c r="F22"/>
  <c r="F20" s="1"/>
  <c r="G34"/>
  <c r="H34"/>
  <c r="I34"/>
  <c r="J34"/>
  <c r="K34"/>
  <c r="L34"/>
  <c r="M34"/>
  <c r="M11"/>
  <c r="M10" s="1"/>
  <c r="L11"/>
  <c r="L10" s="1"/>
  <c r="K11"/>
  <c r="K10" s="1"/>
  <c r="J11"/>
  <c r="J10" s="1"/>
  <c r="I11"/>
  <c r="I10" s="1"/>
  <c r="H11"/>
  <c r="H10" s="1"/>
  <c r="F9" l="1"/>
  <c r="F8" s="1"/>
  <c r="F32"/>
  <c r="H15"/>
  <c r="I15"/>
  <c r="J15"/>
  <c r="K15"/>
  <c r="L15"/>
  <c r="M15"/>
  <c r="G22"/>
  <c r="H22"/>
  <c r="H20" s="1"/>
  <c r="I22"/>
  <c r="I20" s="1"/>
  <c r="J22"/>
  <c r="J20" s="1"/>
  <c r="K22"/>
  <c r="L22"/>
  <c r="L20" s="1"/>
  <c r="M22"/>
  <c r="M20" s="1"/>
  <c r="G26"/>
  <c r="G24" s="1"/>
  <c r="H26"/>
  <c r="H24" s="1"/>
  <c r="I26"/>
  <c r="I24" s="1"/>
  <c r="J26"/>
  <c r="J24" s="1"/>
  <c r="K26"/>
  <c r="K24" s="1"/>
  <c r="L26"/>
  <c r="L24" s="1"/>
  <c r="M26"/>
  <c r="M24" s="1"/>
  <c r="F24"/>
  <c r="G30"/>
  <c r="G28" s="1"/>
  <c r="H30"/>
  <c r="H28" s="1"/>
  <c r="I30"/>
  <c r="I28" s="1"/>
  <c r="J30"/>
  <c r="J28" s="1"/>
  <c r="K30"/>
  <c r="K28" s="1"/>
  <c r="L30"/>
  <c r="L28" s="1"/>
  <c r="M30"/>
  <c r="M28" s="1"/>
  <c r="G32"/>
  <c r="H32"/>
  <c r="I32"/>
  <c r="J32"/>
  <c r="K32"/>
  <c r="L32"/>
  <c r="M32"/>
  <c r="G40"/>
  <c r="G38" s="1"/>
  <c r="H40"/>
  <c r="H38" s="1"/>
  <c r="I40"/>
  <c r="I38" s="1"/>
  <c r="J40"/>
  <c r="J38" s="1"/>
  <c r="K40"/>
  <c r="K38" s="1"/>
  <c r="L40"/>
  <c r="L38" s="1"/>
  <c r="M40"/>
  <c r="M38" s="1"/>
  <c r="F38"/>
  <c r="G45"/>
  <c r="H45"/>
  <c r="I45"/>
  <c r="J45"/>
  <c r="K45"/>
  <c r="L45"/>
  <c r="M45"/>
  <c r="F45"/>
  <c r="J9" l="1"/>
  <c r="J8" s="1"/>
  <c r="K9"/>
  <c r="K8" s="1"/>
  <c r="L9"/>
  <c r="L8" s="1"/>
  <c r="M9"/>
  <c r="M8" s="1"/>
  <c r="G9"/>
  <c r="G8" s="1"/>
  <c r="I9"/>
  <c r="I8" s="1"/>
  <c r="H9"/>
  <c r="H8" s="1"/>
  <c r="G14"/>
  <c r="F14"/>
  <c r="K14"/>
  <c r="L43"/>
  <c r="H43"/>
  <c r="M43"/>
  <c r="I43"/>
  <c r="J43"/>
  <c r="F43"/>
  <c r="K43"/>
  <c r="G43"/>
  <c r="L14"/>
  <c r="H14"/>
  <c r="M14"/>
  <c r="I14"/>
  <c r="K20"/>
  <c r="G20"/>
  <c r="J14"/>
</calcChain>
</file>

<file path=xl/sharedStrings.xml><?xml version="1.0" encoding="utf-8"?>
<sst xmlns="http://schemas.openxmlformats.org/spreadsheetml/2006/main" count="142" uniqueCount="73">
  <si>
    <t>ГРБС</t>
  </si>
  <si>
    <t>ЦСР</t>
  </si>
  <si>
    <t>№ п/п</t>
  </si>
  <si>
    <t>Наименование муниципальной программы (комплексной программы), структурного элемента муниципальной программы (комплексной программы)</t>
  </si>
  <si>
    <t>Главный распорядитель бюджетных средств (ответственный исполнитель, соисполнитель, участник)</t>
  </si>
  <si>
    <t>Код бюджетной квалификации</t>
  </si>
  <si>
    <t>Объем финансового обеспечения по годам реализации, тыс. рублей</t>
  </si>
  <si>
    <t>Связь с комплексной программой</t>
  </si>
  <si>
    <t>1.</t>
  </si>
  <si>
    <t>всего, в том числе:</t>
  </si>
  <si>
    <t>2.</t>
  </si>
  <si>
    <t>(всего),</t>
  </si>
  <si>
    <t>в том числе:</t>
  </si>
  <si>
    <t>Финансовое обеспечение муниципальной программы (комплексной программы) Адамовского района</t>
  </si>
  <si>
    <t xml:space="preserve">Приложение № 5
к Порядку
разработки, реализации и оценки эффективности муниципальных программ
</t>
  </si>
  <si>
    <t>всего, в том числе :</t>
  </si>
  <si>
    <t>Х</t>
  </si>
  <si>
    <t>Муниципальная программа «Развитие культуры Адамовского района»</t>
  </si>
  <si>
    <t>Отдел Культуры МО Адамовский район</t>
  </si>
  <si>
    <t>Комплекс процессных мероприятий «Организация досуга населения, проведения мероприятий, сохранение, использование и популяризация культурного наследия, местного и традиционного творчества»</t>
  </si>
  <si>
    <t>06 0 00 00000</t>
  </si>
  <si>
    <t>0640100000</t>
  </si>
  <si>
    <t>0640160820</t>
  </si>
  <si>
    <t>0640160830</t>
  </si>
  <si>
    <t>0640160880</t>
  </si>
  <si>
    <t>0640160900</t>
  </si>
  <si>
    <t>Комплекс процессных мероприятий «Проведение зрелищных культурно – массовых мероприятий с использованием возможностей киновидеосервиса и организация досуга»</t>
  </si>
  <si>
    <t>0640200000</t>
  </si>
  <si>
    <t>0640260970</t>
  </si>
  <si>
    <t>0640300000</t>
  </si>
  <si>
    <t xml:space="preserve">Комплекс процессных мероприятий "Развитие учреждений дополнительного образования детей" </t>
  </si>
  <si>
    <t>0640360840</t>
  </si>
  <si>
    <t>0640400000</t>
  </si>
  <si>
    <t xml:space="preserve">Комплекс процессных мероприятий « Создание условий для обеспечения доступности и сохранности музейных фондов» </t>
  </si>
  <si>
    <t>0640460850</t>
  </si>
  <si>
    <t>0640500000</t>
  </si>
  <si>
    <t>Комплекс процессных мероприятий «Развитие библиотечного дела»»</t>
  </si>
  <si>
    <t>0640560860</t>
  </si>
  <si>
    <t>0640560900</t>
  </si>
  <si>
    <t>Комплекс процессных мероприятий «Развитие хозяйственной деятельности учреждений культуры»</t>
  </si>
  <si>
    <t>0640600000</t>
  </si>
  <si>
    <t>0640660870</t>
  </si>
  <si>
    <t>0640660900</t>
  </si>
  <si>
    <t>Комплекс процессных мероприятий «Деятельность в сфере культуры, искусства, охраны историко-культурного наследия в соответствии с предметом и целями деятельности</t>
  </si>
  <si>
    <t>064080000</t>
  </si>
  <si>
    <t>0640810020</t>
  </si>
  <si>
    <t>083</t>
  </si>
  <si>
    <t>Региональный проект «Культурная среда»</t>
  </si>
  <si>
    <t>061А100000</t>
  </si>
  <si>
    <t>061A100000</t>
  </si>
  <si>
    <t>061A155190</t>
  </si>
  <si>
    <t>Муниципальная программа «Гармонизация  межэтнических и межконфессиональных отношений на территории  муниципального образования Адамовский район»</t>
  </si>
  <si>
    <t>21 4 00 00000</t>
  </si>
  <si>
    <t>Комплекс процессных мероприятий «Популяризация этнической культуры и истории  представителей различных этнических общностей Адамовского района Оренбургской области»</t>
  </si>
  <si>
    <t>21 4 01 00000</t>
  </si>
  <si>
    <t>21 4 01 60910</t>
  </si>
  <si>
    <t>Обеспечение деятельности муниципального бюджетного учреждения культуры  «Районный Дом Культуры «Целинник»</t>
  </si>
  <si>
    <t>Обеспечение деятельности муниципального бюджетного учреждения культуры «Централизованная клубная система»</t>
  </si>
  <si>
    <t>Проведение мероприятий в рамках празднования памятных дат, исторических событий, имеющих значение для населения Адамовского района</t>
  </si>
  <si>
    <t>Обеспечение деятельности учреждений Отдела культуры администрации  Адамовского района за счет средств поселений, перечисляемых в соответствии с заключенными соглашениями о передаче осуществления части полномочий</t>
  </si>
  <si>
    <t>Обеспечение деятельности муниципального бюджетного учреждения дополнительного образования «Детская школа искусств»</t>
  </si>
  <si>
    <t>Обеспечение деятельности муниципального бюджетного учреждения культуры «Народный музей»</t>
  </si>
  <si>
    <t>Обеспечение деятельности муниципального бюджетного учреждения «Материально-техническая служба»</t>
  </si>
  <si>
    <t>Центральный аппарат</t>
  </si>
  <si>
    <t>Проведение  местных и районных этнокультурных мероприятий</t>
  </si>
  <si>
    <t>061A155900</t>
  </si>
  <si>
    <t>Поддержка ортасли культуры</t>
  </si>
  <si>
    <t>Техническое оснащение муниципальных музеев</t>
  </si>
  <si>
    <t>06405L5190</t>
  </si>
  <si>
    <t>Приоритетный проект "Культура малой Родины"</t>
  </si>
  <si>
    <t>065П30000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</si>
  <si>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</si>
  <si>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065П3L4670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</si>
</sst>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_р_._-;\-* #,##0.0_р_._-;_-* &quot;-&quot;??_р_._-;_-@_-"/>
    <numFmt numFmtId="165" formatCode="#,##0.0"/>
    <numFmt numFmtId="166" formatCode="#,##0.00_ ;\-#,##0.00\ "/>
  </numFmts>
  <fonts count="13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22272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44">
    <xf numFmtId="0" fontId="0" fillId="0" borderId="0" xfId="0"/>
    <xf numFmtId="0" fontId="4" fillId="2" borderId="0" xfId="0" applyFont="1" applyFill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0" fillId="3" borderId="0" xfId="0" applyFill="1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0" fontId="0" fillId="4" borderId="0" xfId="0" applyFill="1"/>
    <xf numFmtId="0" fontId="1" fillId="2" borderId="14" xfId="0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4" fontId="9" fillId="4" borderId="15" xfId="1" applyNumberFormat="1" applyFont="1" applyFill="1" applyBorder="1"/>
    <xf numFmtId="164" fontId="6" fillId="4" borderId="15" xfId="1" applyNumberFormat="1" applyFont="1" applyFill="1" applyBorder="1"/>
    <xf numFmtId="4" fontId="4" fillId="2" borderId="3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9" fillId="4" borderId="15" xfId="1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6" fillId="4" borderId="15" xfId="1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top" wrapText="1"/>
    </xf>
    <xf numFmtId="4" fontId="4" fillId="2" borderId="15" xfId="0" applyNumberFormat="1" applyFont="1" applyFill="1" applyBorder="1" applyAlignment="1">
      <alignment horizontal="center" vertical="top" wrapText="1"/>
    </xf>
    <xf numFmtId="4" fontId="10" fillId="4" borderId="15" xfId="1" applyNumberFormat="1" applyFont="1" applyFill="1" applyBorder="1" applyAlignment="1">
      <alignment horizontal="center"/>
    </xf>
    <xf numFmtId="164" fontId="9" fillId="4" borderId="15" xfId="1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top" wrapText="1"/>
    </xf>
    <xf numFmtId="164" fontId="9" fillId="4" borderId="15" xfId="1" applyNumberFormat="1" applyFont="1" applyFill="1" applyBorder="1" applyAlignment="1"/>
    <xf numFmtId="0" fontId="1" fillId="2" borderId="2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2" fontId="11" fillId="0" borderId="16" xfId="0" applyNumberFormat="1" applyFont="1" applyBorder="1" applyAlignment="1">
      <alignment horizontal="center" vertical="center" wrapText="1"/>
    </xf>
    <xf numFmtId="4" fontId="6" fillId="4" borderId="2" xfId="1" applyNumberFormat="1" applyFont="1" applyFill="1" applyBorder="1" applyAlignment="1">
      <alignment horizontal="center"/>
    </xf>
    <xf numFmtId="49" fontId="5" fillId="2" borderId="16" xfId="0" applyNumberFormat="1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vertical="top" wrapText="1"/>
    </xf>
    <xf numFmtId="4" fontId="1" fillId="2" borderId="16" xfId="0" applyNumberFormat="1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top" wrapText="1"/>
    </xf>
    <xf numFmtId="0" fontId="4" fillId="2" borderId="26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49" fontId="2" fillId="4" borderId="0" xfId="0" applyNumberFormat="1" applyFont="1" applyFill="1" applyBorder="1" applyAlignment="1">
      <alignment horizontal="center" vertical="top" wrapText="1"/>
    </xf>
    <xf numFmtId="164" fontId="6" fillId="4" borderId="0" xfId="1" applyNumberFormat="1" applyFont="1" applyFill="1" applyBorder="1"/>
    <xf numFmtId="0" fontId="2" fillId="4" borderId="0" xfId="0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top" wrapText="1"/>
    </xf>
    <xf numFmtId="4" fontId="0" fillId="4" borderId="0" xfId="0" applyNumberFormat="1" applyFill="1"/>
    <xf numFmtId="0" fontId="4" fillId="4" borderId="4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4" fontId="4" fillId="4" borderId="15" xfId="0" applyNumberFormat="1" applyFont="1" applyFill="1" applyBorder="1" applyAlignment="1">
      <alignment horizontal="center" vertical="top" wrapText="1"/>
    </xf>
    <xf numFmtId="165" fontId="4" fillId="4" borderId="3" xfId="0" applyNumberFormat="1" applyFont="1" applyFill="1" applyBorder="1" applyAlignment="1">
      <alignment horizontal="center" vertical="top" wrapText="1"/>
    </xf>
    <xf numFmtId="165" fontId="4" fillId="4" borderId="4" xfId="0" applyNumberFormat="1" applyFont="1" applyFill="1" applyBorder="1" applyAlignment="1">
      <alignment horizontal="center" vertical="top" wrapText="1"/>
    </xf>
    <xf numFmtId="4" fontId="4" fillId="4" borderId="3" xfId="0" applyNumberFormat="1" applyFont="1" applyFill="1" applyBorder="1" applyAlignment="1">
      <alignment horizontal="center" vertical="top" wrapText="1"/>
    </xf>
    <xf numFmtId="4" fontId="1" fillId="4" borderId="16" xfId="0" applyNumberFormat="1" applyFont="1" applyFill="1" applyBorder="1" applyAlignment="1">
      <alignment horizontal="center" vertical="top" wrapText="1"/>
    </xf>
    <xf numFmtId="4" fontId="9" fillId="5" borderId="15" xfId="1" applyNumberFormat="1" applyFont="1" applyFill="1" applyBorder="1" applyAlignment="1">
      <alignment horizontal="center"/>
    </xf>
    <xf numFmtId="4" fontId="6" fillId="5" borderId="15" xfId="1" applyNumberFormat="1" applyFont="1" applyFill="1" applyBorder="1" applyAlignment="1">
      <alignment horizontal="center"/>
    </xf>
    <xf numFmtId="4" fontId="6" fillId="5" borderId="2" xfId="1" applyNumberFormat="1" applyFont="1" applyFill="1" applyBorder="1" applyAlignment="1">
      <alignment horizontal="center"/>
    </xf>
    <xf numFmtId="4" fontId="9" fillId="5" borderId="15" xfId="1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64" fontId="9" fillId="4" borderId="15" xfId="1" applyNumberFormat="1" applyFont="1" applyFill="1" applyBorder="1" applyAlignment="1">
      <alignment vertical="center"/>
    </xf>
    <xf numFmtId="4" fontId="9" fillId="4" borderId="15" xfId="1" applyNumberFormat="1" applyFont="1" applyFill="1" applyBorder="1" applyAlignment="1">
      <alignment horizontal="center" vertical="center"/>
    </xf>
    <xf numFmtId="4" fontId="12" fillId="4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166" fontId="6" fillId="4" borderId="15" xfId="1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left" vertical="top" wrapText="1"/>
    </xf>
    <xf numFmtId="4" fontId="1" fillId="4" borderId="9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1"/>
  <sheetViews>
    <sheetView topLeftCell="A2" workbookViewId="0">
      <selection activeCell="G9" sqref="G9"/>
    </sheetView>
  </sheetViews>
  <sheetFormatPr defaultRowHeight="15"/>
  <cols>
    <col min="1" max="1" width="8" customWidth="1"/>
    <col min="2" max="2" width="22.140625" customWidth="1"/>
    <col min="3" max="3" width="25.5703125" customWidth="1"/>
    <col min="4" max="4" width="22" customWidth="1"/>
    <col min="5" max="5" width="18.140625" customWidth="1"/>
    <col min="6" max="6" width="21.140625" style="22" customWidth="1"/>
    <col min="7" max="13" width="21.140625" customWidth="1"/>
    <col min="14" max="14" width="19.5703125" customWidth="1"/>
    <col min="15" max="50" width="9.140625" style="22"/>
  </cols>
  <sheetData>
    <row r="1" spans="1:14" ht="88.5" customHeight="1">
      <c r="K1" s="134" t="s">
        <v>14</v>
      </c>
      <c r="L1" s="135"/>
      <c r="M1" s="135"/>
      <c r="N1" s="135"/>
    </row>
    <row r="2" spans="1:14" ht="18.75">
      <c r="A2" s="133" t="s">
        <v>13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4" spans="1:14" ht="15.75" thickBot="1">
      <c r="F4" s="66"/>
    </row>
    <row r="5" spans="1:14" ht="180" customHeight="1" thickBot="1">
      <c r="A5" s="122" t="s">
        <v>2</v>
      </c>
      <c r="B5" s="124" t="s">
        <v>3</v>
      </c>
      <c r="C5" s="124" t="s">
        <v>4</v>
      </c>
      <c r="D5" s="126" t="s">
        <v>5</v>
      </c>
      <c r="E5" s="127"/>
      <c r="F5" s="126" t="s">
        <v>6</v>
      </c>
      <c r="G5" s="138"/>
      <c r="H5" s="138"/>
      <c r="I5" s="138"/>
      <c r="J5" s="138"/>
      <c r="K5" s="138"/>
      <c r="L5" s="138"/>
      <c r="M5" s="127"/>
      <c r="N5" s="139" t="s">
        <v>7</v>
      </c>
    </row>
    <row r="6" spans="1:14" ht="16.5" thickBot="1">
      <c r="A6" s="123"/>
      <c r="B6" s="125"/>
      <c r="C6" s="125"/>
      <c r="D6" s="2" t="s">
        <v>0</v>
      </c>
      <c r="E6" s="2" t="s">
        <v>1</v>
      </c>
      <c r="F6" s="67">
        <v>2023</v>
      </c>
      <c r="G6" s="2">
        <v>2024</v>
      </c>
      <c r="H6" s="2">
        <v>2025</v>
      </c>
      <c r="I6" s="2">
        <v>2026</v>
      </c>
      <c r="J6" s="2">
        <v>2027</v>
      </c>
      <c r="K6" s="2">
        <v>2028</v>
      </c>
      <c r="L6" s="2">
        <v>2029</v>
      </c>
      <c r="M6" s="2">
        <v>2030</v>
      </c>
      <c r="N6" s="140"/>
    </row>
    <row r="7" spans="1:14" ht="16.5" thickBot="1">
      <c r="A7" s="3">
        <v>1</v>
      </c>
      <c r="B7" s="2">
        <v>2</v>
      </c>
      <c r="C7" s="2">
        <v>3</v>
      </c>
      <c r="D7" s="4">
        <v>4</v>
      </c>
      <c r="E7" s="4">
        <v>5</v>
      </c>
      <c r="F7" s="68">
        <v>6</v>
      </c>
      <c r="G7" s="5">
        <v>7</v>
      </c>
      <c r="H7" s="5">
        <v>8</v>
      </c>
      <c r="I7" s="5">
        <v>9</v>
      </c>
      <c r="J7" s="6">
        <v>10</v>
      </c>
      <c r="K7" s="5">
        <v>8</v>
      </c>
      <c r="L7" s="5">
        <v>9</v>
      </c>
      <c r="M7" s="6">
        <v>10</v>
      </c>
      <c r="N7" s="4">
        <v>11</v>
      </c>
    </row>
    <row r="8" spans="1:14" ht="16.5" thickBot="1">
      <c r="A8" s="128" t="s">
        <v>8</v>
      </c>
      <c r="B8" s="122" t="s">
        <v>17</v>
      </c>
      <c r="C8" s="7" t="s">
        <v>9</v>
      </c>
      <c r="D8" s="19" t="s">
        <v>16</v>
      </c>
      <c r="E8" s="26" t="s">
        <v>20</v>
      </c>
      <c r="F8" s="69">
        <f>F9</f>
        <v>85312.103389999989</v>
      </c>
      <c r="G8" s="69">
        <f t="shared" ref="G8:M8" si="0">G9</f>
        <v>92618.000000000015</v>
      </c>
      <c r="H8" s="69">
        <f t="shared" si="0"/>
        <v>81731.5</v>
      </c>
      <c r="I8" s="37">
        <f t="shared" si="0"/>
        <v>83360</v>
      </c>
      <c r="J8" s="37">
        <f t="shared" si="0"/>
        <v>88189.400000000009</v>
      </c>
      <c r="K8" s="37">
        <f t="shared" si="0"/>
        <v>88189.400000000009</v>
      </c>
      <c r="L8" s="37">
        <f t="shared" si="0"/>
        <v>88189.400000000009</v>
      </c>
      <c r="M8" s="37">
        <f t="shared" si="0"/>
        <v>88189.400000000009</v>
      </c>
      <c r="N8" s="10"/>
    </row>
    <row r="9" spans="1:14" ht="66.75" customHeight="1" thickBot="1">
      <c r="A9" s="136"/>
      <c r="B9" s="137"/>
      <c r="C9" s="7" t="s">
        <v>18</v>
      </c>
      <c r="D9" s="13" t="s">
        <v>46</v>
      </c>
      <c r="E9" s="13" t="s">
        <v>20</v>
      </c>
      <c r="F9" s="33">
        <f>F15+F22+F26+F30+F34+F40+F11+F45+F49</f>
        <v>85312.103389999989</v>
      </c>
      <c r="G9" s="33">
        <f t="shared" ref="G9:M9" si="1">G15+G22+G26+G30+G34+G40+G11+G45+G49</f>
        <v>92618.000000000015</v>
      </c>
      <c r="H9" s="33">
        <f t="shared" si="1"/>
        <v>81731.5</v>
      </c>
      <c r="I9" s="31">
        <f t="shared" si="1"/>
        <v>83360</v>
      </c>
      <c r="J9" s="31">
        <f t="shared" si="1"/>
        <v>88189.400000000009</v>
      </c>
      <c r="K9" s="31">
        <f t="shared" si="1"/>
        <v>88189.400000000009</v>
      </c>
      <c r="L9" s="31">
        <f t="shared" si="1"/>
        <v>88189.400000000009</v>
      </c>
      <c r="M9" s="31">
        <f t="shared" si="1"/>
        <v>88189.400000000009</v>
      </c>
      <c r="N9" s="8"/>
    </row>
    <row r="10" spans="1:14" ht="35.25" customHeight="1" thickBot="1">
      <c r="A10" s="130">
        <v>2</v>
      </c>
      <c r="B10" s="141" t="s">
        <v>47</v>
      </c>
      <c r="C10" s="9" t="s">
        <v>15</v>
      </c>
      <c r="D10" s="14" t="s">
        <v>16</v>
      </c>
      <c r="E10" s="14" t="s">
        <v>48</v>
      </c>
      <c r="F10" s="70">
        <f>F11</f>
        <v>4208.7878799999999</v>
      </c>
      <c r="G10" s="79">
        <f t="shared" ref="G10:M10" si="2">G11</f>
        <v>5050.6000000000004</v>
      </c>
      <c r="H10" s="80">
        <f t="shared" si="2"/>
        <v>0</v>
      </c>
      <c r="I10" s="9">
        <f t="shared" si="2"/>
        <v>0</v>
      </c>
      <c r="J10" s="9">
        <f t="shared" si="2"/>
        <v>0</v>
      </c>
      <c r="K10" s="9">
        <f t="shared" si="2"/>
        <v>0</v>
      </c>
      <c r="L10" s="9">
        <f t="shared" si="2"/>
        <v>0</v>
      </c>
      <c r="M10" s="9">
        <f t="shared" si="2"/>
        <v>0</v>
      </c>
      <c r="N10" s="10"/>
    </row>
    <row r="11" spans="1:14" ht="32.25" customHeight="1" thickBot="1">
      <c r="A11" s="129"/>
      <c r="B11" s="142"/>
      <c r="C11" s="120" t="s">
        <v>18</v>
      </c>
      <c r="D11" s="13" t="s">
        <v>46</v>
      </c>
      <c r="E11" s="13" t="s">
        <v>49</v>
      </c>
      <c r="F11" s="71">
        <f t="shared" ref="F11:M11" si="3">SUM(F13:F13)</f>
        <v>4208.7878799999999</v>
      </c>
      <c r="G11" s="33">
        <f>SUM(G12:G13)</f>
        <v>5050.6000000000004</v>
      </c>
      <c r="H11" s="81">
        <f t="shared" si="3"/>
        <v>0</v>
      </c>
      <c r="I11" s="7">
        <f t="shared" si="3"/>
        <v>0</v>
      </c>
      <c r="J11" s="7">
        <f t="shared" si="3"/>
        <v>0</v>
      </c>
      <c r="K11" s="7">
        <f t="shared" si="3"/>
        <v>0</v>
      </c>
      <c r="L11" s="7">
        <f t="shared" si="3"/>
        <v>0</v>
      </c>
      <c r="M11" s="7">
        <f t="shared" si="3"/>
        <v>0</v>
      </c>
      <c r="N11" s="8"/>
    </row>
    <row r="12" spans="1:14" s="22" customFormat="1" ht="45" customHeight="1" thickBot="1">
      <c r="A12" s="129"/>
      <c r="B12" s="52" t="s">
        <v>66</v>
      </c>
      <c r="C12" s="121"/>
      <c r="D12" s="20"/>
      <c r="E12" s="20" t="s">
        <v>50</v>
      </c>
      <c r="F12" s="41"/>
      <c r="G12" s="38">
        <v>5050.6000000000004</v>
      </c>
      <c r="H12" s="28">
        <v>0</v>
      </c>
      <c r="I12" s="28">
        <v>0</v>
      </c>
      <c r="J12" s="28"/>
      <c r="K12" s="28"/>
      <c r="L12" s="28"/>
      <c r="M12" s="28"/>
      <c r="N12" s="21"/>
    </row>
    <row r="13" spans="1:14" s="22" customFormat="1" ht="75" customHeight="1" thickBot="1">
      <c r="A13" s="131"/>
      <c r="B13" s="53" t="s">
        <v>67</v>
      </c>
      <c r="C13" s="132"/>
      <c r="D13" s="20"/>
      <c r="E13" s="20" t="s">
        <v>65</v>
      </c>
      <c r="F13" s="82">
        <v>4208.7878799999999</v>
      </c>
      <c r="G13" s="38">
        <v>0</v>
      </c>
      <c r="H13" s="28">
        <v>0</v>
      </c>
      <c r="I13" s="28">
        <v>0</v>
      </c>
      <c r="J13" s="28"/>
      <c r="K13" s="28"/>
      <c r="L13" s="28"/>
      <c r="M13" s="28"/>
      <c r="N13" s="21"/>
    </row>
    <row r="14" spans="1:14" ht="222" customHeight="1" thickBot="1">
      <c r="A14" s="128">
        <v>3</v>
      </c>
      <c r="B14" s="58" t="s">
        <v>19</v>
      </c>
      <c r="C14" s="9" t="s">
        <v>15</v>
      </c>
      <c r="D14" s="14" t="s">
        <v>16</v>
      </c>
      <c r="E14" s="14" t="s">
        <v>21</v>
      </c>
      <c r="F14" s="72">
        <f>F15</f>
        <v>26576.800029999999</v>
      </c>
      <c r="G14" s="72">
        <f t="shared" ref="G14:M14" si="4">G15</f>
        <v>29556.7</v>
      </c>
      <c r="H14" s="72">
        <f t="shared" si="4"/>
        <v>27221.9</v>
      </c>
      <c r="I14" s="30">
        <f t="shared" si="4"/>
        <v>26701.9</v>
      </c>
      <c r="J14" s="30">
        <f t="shared" si="4"/>
        <v>32349</v>
      </c>
      <c r="K14" s="30">
        <f t="shared" si="4"/>
        <v>32349</v>
      </c>
      <c r="L14" s="30">
        <f t="shared" si="4"/>
        <v>32349</v>
      </c>
      <c r="M14" s="30">
        <f t="shared" si="4"/>
        <v>32349</v>
      </c>
      <c r="N14" s="10"/>
    </row>
    <row r="15" spans="1:14" ht="32.25" customHeight="1" thickBot="1">
      <c r="A15" s="129"/>
      <c r="B15" s="44"/>
      <c r="C15" s="120" t="s">
        <v>18</v>
      </c>
      <c r="D15" s="13" t="s">
        <v>46</v>
      </c>
      <c r="E15" s="13" t="s">
        <v>21</v>
      </c>
      <c r="F15" s="33">
        <f>SUM(F16:F19)</f>
        <v>26576.800029999999</v>
      </c>
      <c r="G15" s="33">
        <f>SUM(G16:G19)</f>
        <v>29556.7</v>
      </c>
      <c r="H15" s="33">
        <f t="shared" ref="H15:M15" si="5">SUM(H16:H19)</f>
        <v>27221.9</v>
      </c>
      <c r="I15" s="31">
        <f t="shared" si="5"/>
        <v>26701.9</v>
      </c>
      <c r="J15" s="31">
        <f t="shared" si="5"/>
        <v>32349</v>
      </c>
      <c r="K15" s="31">
        <f t="shared" si="5"/>
        <v>32349</v>
      </c>
      <c r="L15" s="31">
        <f t="shared" si="5"/>
        <v>32349</v>
      </c>
      <c r="M15" s="31">
        <f t="shared" si="5"/>
        <v>32349</v>
      </c>
      <c r="N15" s="8"/>
    </row>
    <row r="16" spans="1:14" s="22" customFormat="1" ht="142.5" thickBot="1">
      <c r="A16" s="129"/>
      <c r="B16" s="44" t="s">
        <v>56</v>
      </c>
      <c r="C16" s="121"/>
      <c r="D16" s="20"/>
      <c r="E16" s="20" t="s">
        <v>22</v>
      </c>
      <c r="F16" s="83">
        <v>2658.1</v>
      </c>
      <c r="G16" s="83">
        <v>300</v>
      </c>
      <c r="H16" s="83">
        <v>0</v>
      </c>
      <c r="I16" s="77">
        <v>0</v>
      </c>
      <c r="J16" s="32">
        <v>5217</v>
      </c>
      <c r="K16" s="32">
        <v>5217</v>
      </c>
      <c r="L16" s="32">
        <v>5217</v>
      </c>
      <c r="M16" s="32">
        <v>5217</v>
      </c>
      <c r="N16" s="21"/>
    </row>
    <row r="17" spans="1:50" s="22" customFormat="1" ht="126.75" thickBot="1">
      <c r="A17" s="129"/>
      <c r="B17" s="44" t="s">
        <v>57</v>
      </c>
      <c r="C17" s="121"/>
      <c r="D17" s="20"/>
      <c r="E17" s="20" t="s">
        <v>23</v>
      </c>
      <c r="F17" s="84">
        <v>581.92999999999995</v>
      </c>
      <c r="G17" s="85">
        <v>1262.5</v>
      </c>
      <c r="H17" s="85">
        <v>1262.5</v>
      </c>
      <c r="I17" s="78">
        <v>1262.5</v>
      </c>
      <c r="J17" s="33"/>
      <c r="K17" s="33"/>
      <c r="L17" s="33"/>
      <c r="M17" s="33"/>
      <c r="N17" s="21"/>
    </row>
    <row r="18" spans="1:50" s="22" customFormat="1" ht="173.25" customHeight="1" thickBot="1">
      <c r="A18" s="129"/>
      <c r="B18" s="44" t="s">
        <v>58</v>
      </c>
      <c r="C18" s="121"/>
      <c r="D18" s="20"/>
      <c r="E18" s="20" t="s">
        <v>24</v>
      </c>
      <c r="F18" s="83">
        <v>305</v>
      </c>
      <c r="G18" s="83">
        <v>325</v>
      </c>
      <c r="H18" s="83">
        <v>0</v>
      </c>
      <c r="I18" s="77">
        <v>0</v>
      </c>
      <c r="J18" s="32">
        <v>305</v>
      </c>
      <c r="K18" s="32">
        <v>305</v>
      </c>
      <c r="L18" s="32">
        <v>305</v>
      </c>
      <c r="M18" s="32">
        <v>305</v>
      </c>
      <c r="N18" s="21"/>
    </row>
    <row r="19" spans="1:50" s="22" customFormat="1" ht="247.5" customHeight="1" thickBot="1">
      <c r="A19" s="129"/>
      <c r="B19" s="44" t="s">
        <v>59</v>
      </c>
      <c r="C19" s="121"/>
      <c r="D19" s="20"/>
      <c r="E19" s="20" t="s">
        <v>25</v>
      </c>
      <c r="F19" s="32">
        <v>23031.77003</v>
      </c>
      <c r="G19" s="32">
        <f>17412+10257.2</f>
        <v>27669.200000000001</v>
      </c>
      <c r="H19" s="32">
        <f>15702.2+10257.2</f>
        <v>25959.4</v>
      </c>
      <c r="I19" s="74">
        <f>15182.2+10257.2</f>
        <v>25439.4</v>
      </c>
      <c r="J19" s="32">
        <f t="shared" ref="J19:M19" si="6">9726.4+17100.6</f>
        <v>26827</v>
      </c>
      <c r="K19" s="32">
        <f t="shared" si="6"/>
        <v>26827</v>
      </c>
      <c r="L19" s="32">
        <f t="shared" si="6"/>
        <v>26827</v>
      </c>
      <c r="M19" s="32">
        <f t="shared" si="6"/>
        <v>26827</v>
      </c>
      <c r="N19" s="21"/>
    </row>
    <row r="20" spans="1:50" ht="15.75">
      <c r="A20" s="94">
        <v>4</v>
      </c>
      <c r="B20" s="105" t="s">
        <v>26</v>
      </c>
      <c r="C20" s="11" t="s">
        <v>11</v>
      </c>
      <c r="D20" s="98" t="s">
        <v>16</v>
      </c>
      <c r="E20" s="98" t="s">
        <v>27</v>
      </c>
      <c r="F20" s="90">
        <f>F22</f>
        <v>1054.8</v>
      </c>
      <c r="G20" s="90">
        <f t="shared" ref="G20:M20" si="7">G22</f>
        <v>1412.5</v>
      </c>
      <c r="H20" s="90">
        <f t="shared" si="7"/>
        <v>1262.5</v>
      </c>
      <c r="I20" s="92">
        <f t="shared" si="7"/>
        <v>1262.5</v>
      </c>
      <c r="J20" s="92">
        <f t="shared" si="7"/>
        <v>1597.2</v>
      </c>
      <c r="K20" s="92">
        <f t="shared" si="7"/>
        <v>1597.2</v>
      </c>
      <c r="L20" s="92">
        <f t="shared" si="7"/>
        <v>1597.2</v>
      </c>
      <c r="M20" s="92">
        <f t="shared" si="7"/>
        <v>1597.2</v>
      </c>
      <c r="N20" s="107"/>
    </row>
    <row r="21" spans="1:50" ht="16.5" thickBot="1">
      <c r="A21" s="95"/>
      <c r="B21" s="105"/>
      <c r="C21" s="12" t="s">
        <v>12</v>
      </c>
      <c r="D21" s="99"/>
      <c r="E21" s="99"/>
      <c r="F21" s="91"/>
      <c r="G21" s="91"/>
      <c r="H21" s="91"/>
      <c r="I21" s="93"/>
      <c r="J21" s="93"/>
      <c r="K21" s="93"/>
      <c r="L21" s="93"/>
      <c r="M21" s="93"/>
      <c r="N21" s="106"/>
    </row>
    <row r="22" spans="1:50" ht="32.25" customHeight="1" thickBot="1">
      <c r="A22" s="95"/>
      <c r="B22" s="105"/>
      <c r="C22" s="112" t="s">
        <v>18</v>
      </c>
      <c r="D22" s="13" t="s">
        <v>46</v>
      </c>
      <c r="E22" s="15" t="s">
        <v>27</v>
      </c>
      <c r="F22" s="65">
        <f t="shared" ref="F22:M22" si="8">SUM(F23:F23)</f>
        <v>1054.8</v>
      </c>
      <c r="G22" s="65">
        <f t="shared" si="8"/>
        <v>1412.5</v>
      </c>
      <c r="H22" s="65">
        <f t="shared" si="8"/>
        <v>1262.5</v>
      </c>
      <c r="I22" s="34">
        <f t="shared" si="8"/>
        <v>1262.5</v>
      </c>
      <c r="J22" s="34">
        <f t="shared" si="8"/>
        <v>1597.2</v>
      </c>
      <c r="K22" s="34">
        <f t="shared" si="8"/>
        <v>1597.2</v>
      </c>
      <c r="L22" s="34">
        <f t="shared" si="8"/>
        <v>1597.2</v>
      </c>
      <c r="M22" s="34">
        <f t="shared" si="8"/>
        <v>1597.2</v>
      </c>
      <c r="N22" s="12"/>
    </row>
    <row r="23" spans="1:50" s="16" customFormat="1" ht="93.75" customHeight="1" thickBot="1">
      <c r="A23" s="95"/>
      <c r="B23" s="105"/>
      <c r="C23" s="113"/>
      <c r="D23" s="24"/>
      <c r="E23" s="24" t="s">
        <v>28</v>
      </c>
      <c r="F23" s="35">
        <v>1054.8</v>
      </c>
      <c r="G23" s="35">
        <v>1412.5</v>
      </c>
      <c r="H23" s="35">
        <v>1262.5</v>
      </c>
      <c r="I23" s="75">
        <v>1262.5</v>
      </c>
      <c r="J23" s="35">
        <v>1597.2</v>
      </c>
      <c r="K23" s="35">
        <v>1597.2</v>
      </c>
      <c r="L23" s="35">
        <v>1597.2</v>
      </c>
      <c r="M23" s="35">
        <v>1597.2</v>
      </c>
      <c r="N23" s="25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</row>
    <row r="24" spans="1:50" ht="132" customHeight="1" thickBot="1">
      <c r="A24" s="94">
        <v>5</v>
      </c>
      <c r="B24" s="56" t="s">
        <v>30</v>
      </c>
      <c r="C24" s="17" t="s">
        <v>11</v>
      </c>
      <c r="D24" s="98" t="s">
        <v>16</v>
      </c>
      <c r="E24" s="98" t="s">
        <v>29</v>
      </c>
      <c r="F24" s="90">
        <f>F26</f>
        <v>5291.4</v>
      </c>
      <c r="G24" s="90">
        <f t="shared" ref="G24:M24" si="9">G26</f>
        <v>5737.7</v>
      </c>
      <c r="H24" s="90">
        <f t="shared" si="9"/>
        <v>5562.7</v>
      </c>
      <c r="I24" s="92">
        <f t="shared" si="9"/>
        <v>5562.7</v>
      </c>
      <c r="J24" s="92">
        <f t="shared" si="9"/>
        <v>5725.8</v>
      </c>
      <c r="K24" s="92">
        <f t="shared" si="9"/>
        <v>5725.8</v>
      </c>
      <c r="L24" s="92">
        <f t="shared" si="9"/>
        <v>5725.8</v>
      </c>
      <c r="M24" s="92">
        <f t="shared" si="9"/>
        <v>5725.8</v>
      </c>
      <c r="N24" s="107"/>
    </row>
    <row r="25" spans="1:50" ht="16.5" hidden="1" thickBot="1">
      <c r="A25" s="95"/>
      <c r="B25" s="43"/>
      <c r="C25" s="18" t="s">
        <v>12</v>
      </c>
      <c r="D25" s="118"/>
      <c r="E25" s="118"/>
      <c r="F25" s="117"/>
      <c r="G25" s="117"/>
      <c r="H25" s="117"/>
      <c r="I25" s="115"/>
      <c r="J25" s="115"/>
      <c r="K25" s="115"/>
      <c r="L25" s="115"/>
      <c r="M25" s="115"/>
      <c r="N25" s="105"/>
    </row>
    <row r="26" spans="1:50" ht="32.25" customHeight="1">
      <c r="A26" s="96"/>
      <c r="B26" s="119" t="s">
        <v>60</v>
      </c>
      <c r="C26" s="116" t="s">
        <v>18</v>
      </c>
      <c r="D26" s="49" t="s">
        <v>46</v>
      </c>
      <c r="E26" s="50" t="s">
        <v>29</v>
      </c>
      <c r="F26" s="73">
        <f>SUM(F27:F27)</f>
        <v>5291.4</v>
      </c>
      <c r="G26" s="73">
        <f t="shared" ref="G26:M26" si="10">SUM(G27:G27)</f>
        <v>5737.7</v>
      </c>
      <c r="H26" s="73">
        <f t="shared" si="10"/>
        <v>5562.7</v>
      </c>
      <c r="I26" s="51">
        <f t="shared" si="10"/>
        <v>5562.7</v>
      </c>
      <c r="J26" s="51">
        <f t="shared" si="10"/>
        <v>5725.8</v>
      </c>
      <c r="K26" s="51">
        <f t="shared" si="10"/>
        <v>5725.8</v>
      </c>
      <c r="L26" s="51">
        <f t="shared" si="10"/>
        <v>5725.8</v>
      </c>
      <c r="M26" s="51">
        <f t="shared" si="10"/>
        <v>5725.8</v>
      </c>
      <c r="N26" s="45"/>
    </row>
    <row r="27" spans="1:50" s="16" customFormat="1" ht="132" customHeight="1" thickBot="1">
      <c r="A27" s="97"/>
      <c r="B27" s="119"/>
      <c r="C27" s="101"/>
      <c r="D27" s="24"/>
      <c r="E27" s="24" t="s">
        <v>31</v>
      </c>
      <c r="F27" s="48">
        <v>5291.4</v>
      </c>
      <c r="G27" s="48">
        <v>5737.7</v>
      </c>
      <c r="H27" s="48">
        <v>5562.7</v>
      </c>
      <c r="I27" s="76">
        <v>5562.7</v>
      </c>
      <c r="J27" s="48">
        <v>5725.8</v>
      </c>
      <c r="K27" s="48">
        <v>5725.8</v>
      </c>
      <c r="L27" s="48">
        <v>5725.8</v>
      </c>
      <c r="M27" s="48">
        <v>5725.8</v>
      </c>
      <c r="N27" s="25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</row>
    <row r="28" spans="1:50" ht="136.5" customHeight="1">
      <c r="A28" s="94">
        <v>6</v>
      </c>
      <c r="B28" s="57" t="s">
        <v>33</v>
      </c>
      <c r="C28" s="23" t="s">
        <v>11</v>
      </c>
      <c r="D28" s="98" t="s">
        <v>16</v>
      </c>
      <c r="E28" s="98" t="s">
        <v>32</v>
      </c>
      <c r="F28" s="90">
        <f>F30</f>
        <v>1337.9321199999999</v>
      </c>
      <c r="G28" s="90">
        <f t="shared" ref="G28:M28" si="11">G30</f>
        <v>1462.5</v>
      </c>
      <c r="H28" s="90">
        <f t="shared" si="11"/>
        <v>1262.5</v>
      </c>
      <c r="I28" s="92">
        <f t="shared" si="11"/>
        <v>1262.5</v>
      </c>
      <c r="J28" s="92">
        <f t="shared" si="11"/>
        <v>1628</v>
      </c>
      <c r="K28" s="92">
        <f t="shared" si="11"/>
        <v>1628</v>
      </c>
      <c r="L28" s="92">
        <f t="shared" si="11"/>
        <v>1628</v>
      </c>
      <c r="M28" s="92">
        <f t="shared" si="11"/>
        <v>1628</v>
      </c>
      <c r="N28" s="107"/>
    </row>
    <row r="29" spans="1:50" ht="16.5" thickBot="1">
      <c r="A29" s="95"/>
      <c r="B29" s="43"/>
      <c r="C29" s="12" t="s">
        <v>12</v>
      </c>
      <c r="D29" s="99"/>
      <c r="E29" s="99"/>
      <c r="F29" s="91"/>
      <c r="G29" s="91"/>
      <c r="H29" s="91"/>
      <c r="I29" s="93"/>
      <c r="J29" s="93"/>
      <c r="K29" s="93"/>
      <c r="L29" s="93"/>
      <c r="M29" s="93"/>
      <c r="N29" s="106"/>
    </row>
    <row r="30" spans="1:50" ht="46.5" customHeight="1" thickBot="1">
      <c r="A30" s="96"/>
      <c r="B30" s="114" t="s">
        <v>61</v>
      </c>
      <c r="C30" s="100" t="s">
        <v>18</v>
      </c>
      <c r="D30" s="13" t="s">
        <v>46</v>
      </c>
      <c r="E30" s="15" t="s">
        <v>32</v>
      </c>
      <c r="F30" s="65">
        <f>SUM(F31)</f>
        <v>1337.9321199999999</v>
      </c>
      <c r="G30" s="65">
        <f t="shared" ref="G30:M30" si="12">SUM(G31)</f>
        <v>1462.5</v>
      </c>
      <c r="H30" s="65">
        <f t="shared" si="12"/>
        <v>1262.5</v>
      </c>
      <c r="I30" s="34">
        <f t="shared" si="12"/>
        <v>1262.5</v>
      </c>
      <c r="J30" s="34">
        <f t="shared" si="12"/>
        <v>1628</v>
      </c>
      <c r="K30" s="34">
        <f t="shared" si="12"/>
        <v>1628</v>
      </c>
      <c r="L30" s="34">
        <f t="shared" si="12"/>
        <v>1628</v>
      </c>
      <c r="M30" s="34">
        <f t="shared" si="12"/>
        <v>1628</v>
      </c>
      <c r="N30" s="12"/>
    </row>
    <row r="31" spans="1:50" s="16" customFormat="1" ht="106.5" customHeight="1" thickBot="1">
      <c r="A31" s="97"/>
      <c r="B31" s="114"/>
      <c r="C31" s="101"/>
      <c r="D31" s="24"/>
      <c r="E31" s="24" t="s">
        <v>34</v>
      </c>
      <c r="F31" s="35">
        <v>1337.9321199999999</v>
      </c>
      <c r="G31" s="35">
        <v>1462.5</v>
      </c>
      <c r="H31" s="35">
        <v>1262.5</v>
      </c>
      <c r="I31" s="75">
        <v>1262.5</v>
      </c>
      <c r="J31" s="35">
        <v>1628</v>
      </c>
      <c r="K31" s="35">
        <v>1628</v>
      </c>
      <c r="L31" s="35">
        <v>1628</v>
      </c>
      <c r="M31" s="35">
        <v>1628</v>
      </c>
      <c r="N31" s="25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</row>
    <row r="32" spans="1:50" ht="15.75">
      <c r="A32" s="94">
        <v>7</v>
      </c>
      <c r="B32" s="105" t="s">
        <v>36</v>
      </c>
      <c r="C32" s="23" t="s">
        <v>11</v>
      </c>
      <c r="D32" s="98" t="s">
        <v>16</v>
      </c>
      <c r="E32" s="98" t="s">
        <v>35</v>
      </c>
      <c r="F32" s="90">
        <f>F34</f>
        <v>15221.65</v>
      </c>
      <c r="G32" s="90">
        <f t="shared" ref="G32:M32" si="13">G34</f>
        <v>15517.4</v>
      </c>
      <c r="H32" s="90">
        <f t="shared" si="13"/>
        <v>15417.4</v>
      </c>
      <c r="I32" s="92">
        <f t="shared" si="13"/>
        <v>15738.7</v>
      </c>
      <c r="J32" s="92">
        <f t="shared" si="13"/>
        <v>13863.4</v>
      </c>
      <c r="K32" s="92">
        <f t="shared" si="13"/>
        <v>13863.4</v>
      </c>
      <c r="L32" s="92">
        <f t="shared" si="13"/>
        <v>13863.4</v>
      </c>
      <c r="M32" s="92">
        <f t="shared" si="13"/>
        <v>13863.4</v>
      </c>
      <c r="N32" s="107"/>
    </row>
    <row r="33" spans="1:50" ht="16.5" thickBot="1">
      <c r="A33" s="95"/>
      <c r="B33" s="105"/>
      <c r="C33" s="12" t="s">
        <v>12</v>
      </c>
      <c r="D33" s="99"/>
      <c r="E33" s="99"/>
      <c r="F33" s="91"/>
      <c r="G33" s="91"/>
      <c r="H33" s="91"/>
      <c r="I33" s="93"/>
      <c r="J33" s="93"/>
      <c r="K33" s="93"/>
      <c r="L33" s="93"/>
      <c r="M33" s="93"/>
      <c r="N33" s="106"/>
    </row>
    <row r="34" spans="1:50" ht="32.25" customHeight="1" thickBot="1">
      <c r="A34" s="95"/>
      <c r="B34" s="105"/>
      <c r="C34" s="112" t="s">
        <v>18</v>
      </c>
      <c r="D34" s="13" t="s">
        <v>46</v>
      </c>
      <c r="E34" s="15" t="s">
        <v>35</v>
      </c>
      <c r="F34" s="65">
        <f>SUM(F35:F37)</f>
        <v>15221.65</v>
      </c>
      <c r="G34" s="65">
        <f t="shared" ref="G34:M34" si="14">SUM(G35:G37)</f>
        <v>15517.4</v>
      </c>
      <c r="H34" s="65">
        <f t="shared" si="14"/>
        <v>15417.4</v>
      </c>
      <c r="I34" s="34">
        <f t="shared" si="14"/>
        <v>15738.7</v>
      </c>
      <c r="J34" s="34">
        <f t="shared" si="14"/>
        <v>13863.4</v>
      </c>
      <c r="K34" s="34">
        <f t="shared" si="14"/>
        <v>13863.4</v>
      </c>
      <c r="L34" s="34">
        <f t="shared" si="14"/>
        <v>13863.4</v>
      </c>
      <c r="M34" s="34">
        <f t="shared" si="14"/>
        <v>13863.4</v>
      </c>
      <c r="N34" s="12"/>
    </row>
    <row r="35" spans="1:50" s="16" customFormat="1" ht="34.5" customHeight="1" thickBot="1">
      <c r="A35" s="95"/>
      <c r="B35" s="105"/>
      <c r="C35" s="113"/>
      <c r="D35" s="24"/>
      <c r="E35" s="24" t="s">
        <v>37</v>
      </c>
      <c r="F35" s="35">
        <v>6982.2954499999996</v>
      </c>
      <c r="G35" s="35">
        <v>5780.9</v>
      </c>
      <c r="H35" s="35">
        <v>5680.9</v>
      </c>
      <c r="I35" s="75">
        <v>5677.6</v>
      </c>
      <c r="J35" s="35">
        <v>5411</v>
      </c>
      <c r="K35" s="35">
        <v>5411</v>
      </c>
      <c r="L35" s="35">
        <v>5411</v>
      </c>
      <c r="M35" s="35">
        <v>5411</v>
      </c>
      <c r="N35" s="25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</row>
    <row r="36" spans="1:50" s="16" customFormat="1" ht="29.25" customHeight="1" thickBot="1">
      <c r="A36" s="95"/>
      <c r="B36" s="105"/>
      <c r="C36" s="113"/>
      <c r="D36" s="24"/>
      <c r="E36" s="24" t="s">
        <v>38</v>
      </c>
      <c r="F36" s="35">
        <v>7873.9</v>
      </c>
      <c r="G36" s="35">
        <v>9736.5</v>
      </c>
      <c r="H36" s="35">
        <v>9736.5</v>
      </c>
      <c r="I36" s="75">
        <v>9736.5</v>
      </c>
      <c r="J36" s="35">
        <v>8452.4</v>
      </c>
      <c r="K36" s="35">
        <v>8452.4</v>
      </c>
      <c r="L36" s="35">
        <v>8452.4</v>
      </c>
      <c r="M36" s="35">
        <v>8452.4</v>
      </c>
      <c r="N36" s="25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</row>
    <row r="37" spans="1:50" s="16" customFormat="1" ht="29.25" customHeight="1" thickBot="1">
      <c r="A37" s="104"/>
      <c r="B37" s="106"/>
      <c r="C37" s="109"/>
      <c r="D37" s="24"/>
      <c r="E37" s="24" t="s">
        <v>68</v>
      </c>
      <c r="F37" s="35">
        <f>361.8+3.65455</f>
        <v>365.45454999999998</v>
      </c>
      <c r="G37" s="35"/>
      <c r="H37" s="35"/>
      <c r="I37" s="75">
        <v>324.60000000000002</v>
      </c>
      <c r="J37" s="35"/>
      <c r="K37" s="35"/>
      <c r="L37" s="35"/>
      <c r="M37" s="35"/>
      <c r="N37" s="25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</row>
    <row r="38" spans="1:50" ht="162.75" customHeight="1">
      <c r="A38" s="94">
        <v>8</v>
      </c>
      <c r="B38" s="56" t="s">
        <v>39</v>
      </c>
      <c r="C38" s="23" t="s">
        <v>11</v>
      </c>
      <c r="D38" s="98" t="s">
        <v>16</v>
      </c>
      <c r="E38" s="98" t="s">
        <v>40</v>
      </c>
      <c r="F38" s="90">
        <f>F40</f>
        <v>27121.236729999997</v>
      </c>
      <c r="G38" s="90">
        <f t="shared" ref="G38:M38" si="15">G40</f>
        <v>29713</v>
      </c>
      <c r="H38" s="90">
        <f t="shared" si="15"/>
        <v>29066.799999999999</v>
      </c>
      <c r="I38" s="92">
        <f t="shared" si="15"/>
        <v>30894</v>
      </c>
      <c r="J38" s="92">
        <f t="shared" si="15"/>
        <v>31044.899999999998</v>
      </c>
      <c r="K38" s="92">
        <f t="shared" si="15"/>
        <v>31044.899999999998</v>
      </c>
      <c r="L38" s="92">
        <f t="shared" si="15"/>
        <v>31044.899999999998</v>
      </c>
      <c r="M38" s="92">
        <f t="shared" si="15"/>
        <v>31044.899999999998</v>
      </c>
      <c r="N38" s="107"/>
    </row>
    <row r="39" spans="1:50" ht="24.75" customHeight="1" thickBot="1">
      <c r="A39" s="95"/>
      <c r="B39" s="43"/>
      <c r="C39" s="12" t="s">
        <v>12</v>
      </c>
      <c r="D39" s="99"/>
      <c r="E39" s="99"/>
      <c r="F39" s="91"/>
      <c r="G39" s="91"/>
      <c r="H39" s="91"/>
      <c r="I39" s="93"/>
      <c r="J39" s="93"/>
      <c r="K39" s="93"/>
      <c r="L39" s="93"/>
      <c r="M39" s="93"/>
      <c r="N39" s="106"/>
    </row>
    <row r="40" spans="1:50" ht="32.25" customHeight="1" thickBot="1">
      <c r="A40" s="96"/>
      <c r="B40" s="110" t="s">
        <v>62</v>
      </c>
      <c r="C40" s="100" t="s">
        <v>18</v>
      </c>
      <c r="D40" s="13" t="s">
        <v>46</v>
      </c>
      <c r="E40" s="15" t="s">
        <v>40</v>
      </c>
      <c r="F40" s="65">
        <f>SUM(F41:F42)</f>
        <v>27121.236729999997</v>
      </c>
      <c r="G40" s="65">
        <f t="shared" ref="G40:M40" si="16">SUM(G41:G42)</f>
        <v>29713</v>
      </c>
      <c r="H40" s="65">
        <f t="shared" si="16"/>
        <v>29066.799999999999</v>
      </c>
      <c r="I40" s="34">
        <f t="shared" si="16"/>
        <v>30894</v>
      </c>
      <c r="J40" s="34">
        <f t="shared" si="16"/>
        <v>31044.899999999998</v>
      </c>
      <c r="K40" s="34">
        <f t="shared" si="16"/>
        <v>31044.899999999998</v>
      </c>
      <c r="L40" s="34">
        <f t="shared" si="16"/>
        <v>31044.899999999998</v>
      </c>
      <c r="M40" s="34">
        <f t="shared" si="16"/>
        <v>31044.899999999998</v>
      </c>
      <c r="N40" s="12"/>
    </row>
    <row r="41" spans="1:50" s="16" customFormat="1" ht="139.5" customHeight="1" thickBot="1">
      <c r="A41" s="96"/>
      <c r="B41" s="111"/>
      <c r="C41" s="108"/>
      <c r="D41" s="24"/>
      <c r="E41" s="24" t="s">
        <v>41</v>
      </c>
      <c r="F41" s="35">
        <v>9805.4367299999994</v>
      </c>
      <c r="G41" s="35">
        <v>12650.2</v>
      </c>
      <c r="H41" s="35">
        <v>12004</v>
      </c>
      <c r="I41" s="75">
        <v>13831.2</v>
      </c>
      <c r="J41" s="35">
        <v>13191.3</v>
      </c>
      <c r="K41" s="35">
        <v>13191.3</v>
      </c>
      <c r="L41" s="35">
        <v>13191.3</v>
      </c>
      <c r="M41" s="35">
        <v>13191.3</v>
      </c>
      <c r="N41" s="25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</row>
    <row r="42" spans="1:50" s="16" customFormat="1" ht="246.75" customHeight="1" thickBot="1">
      <c r="A42" s="104"/>
      <c r="B42" s="42" t="s">
        <v>59</v>
      </c>
      <c r="C42" s="109"/>
      <c r="D42" s="24"/>
      <c r="E42" s="24" t="s">
        <v>42</v>
      </c>
      <c r="F42" s="35">
        <v>17315.8</v>
      </c>
      <c r="G42" s="35">
        <v>17062.8</v>
      </c>
      <c r="H42" s="35">
        <v>17062.8</v>
      </c>
      <c r="I42" s="75">
        <v>17062.8</v>
      </c>
      <c r="J42" s="35">
        <v>17853.599999999999</v>
      </c>
      <c r="K42" s="35">
        <v>17853.599999999999</v>
      </c>
      <c r="L42" s="35">
        <v>17853.599999999999</v>
      </c>
      <c r="M42" s="35">
        <v>17853.599999999999</v>
      </c>
      <c r="N42" s="25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</row>
    <row r="43" spans="1:50" ht="201" customHeight="1">
      <c r="A43" s="94">
        <v>9</v>
      </c>
      <c r="B43" s="56" t="s">
        <v>43</v>
      </c>
      <c r="C43" s="23" t="s">
        <v>11</v>
      </c>
      <c r="D43" s="98" t="s">
        <v>16</v>
      </c>
      <c r="E43" s="98" t="s">
        <v>44</v>
      </c>
      <c r="F43" s="90">
        <f>F45</f>
        <v>1806.5</v>
      </c>
      <c r="G43" s="90">
        <f t="shared" ref="G43:M43" si="17">G45</f>
        <v>2060.1</v>
      </c>
      <c r="H43" s="90">
        <f t="shared" si="17"/>
        <v>1937.6999999999998</v>
      </c>
      <c r="I43" s="92">
        <f t="shared" si="17"/>
        <v>1937.6999999999998</v>
      </c>
      <c r="J43" s="92">
        <f t="shared" si="17"/>
        <v>1981.1</v>
      </c>
      <c r="K43" s="92">
        <f t="shared" si="17"/>
        <v>1981.1</v>
      </c>
      <c r="L43" s="92">
        <f t="shared" si="17"/>
        <v>1981.1</v>
      </c>
      <c r="M43" s="92">
        <f t="shared" si="17"/>
        <v>1981.1</v>
      </c>
      <c r="N43" s="107"/>
    </row>
    <row r="44" spans="1:50" ht="34.5" customHeight="1" thickBot="1">
      <c r="A44" s="95"/>
      <c r="B44" s="43"/>
      <c r="C44" s="12" t="s">
        <v>12</v>
      </c>
      <c r="D44" s="99"/>
      <c r="E44" s="99"/>
      <c r="F44" s="91"/>
      <c r="G44" s="91"/>
      <c r="H44" s="91"/>
      <c r="I44" s="93"/>
      <c r="J44" s="93"/>
      <c r="K44" s="93"/>
      <c r="L44" s="93"/>
      <c r="M44" s="93"/>
      <c r="N44" s="106"/>
    </row>
    <row r="45" spans="1:50" ht="57.75" customHeight="1" thickBot="1">
      <c r="A45" s="96"/>
      <c r="B45" s="102" t="s">
        <v>63</v>
      </c>
      <c r="C45" s="100" t="s">
        <v>18</v>
      </c>
      <c r="D45" s="13" t="s">
        <v>46</v>
      </c>
      <c r="E45" s="15" t="s">
        <v>44</v>
      </c>
      <c r="F45" s="65">
        <f t="shared" ref="F45:M45" si="18">SUM(F46:F46)</f>
        <v>1806.5</v>
      </c>
      <c r="G45" s="65">
        <f t="shared" si="18"/>
        <v>2060.1</v>
      </c>
      <c r="H45" s="65">
        <f t="shared" si="18"/>
        <v>1937.6999999999998</v>
      </c>
      <c r="I45" s="34">
        <f t="shared" si="18"/>
        <v>1937.6999999999998</v>
      </c>
      <c r="J45" s="34">
        <f t="shared" si="18"/>
        <v>1981.1</v>
      </c>
      <c r="K45" s="34">
        <f t="shared" si="18"/>
        <v>1981.1</v>
      </c>
      <c r="L45" s="34">
        <f t="shared" si="18"/>
        <v>1981.1</v>
      </c>
      <c r="M45" s="34">
        <f t="shared" si="18"/>
        <v>1981.1</v>
      </c>
      <c r="N45" s="12"/>
    </row>
    <row r="46" spans="1:50" s="16" customFormat="1" ht="102" customHeight="1" thickBot="1">
      <c r="A46" s="97"/>
      <c r="B46" s="103"/>
      <c r="C46" s="101"/>
      <c r="D46" s="24"/>
      <c r="E46" s="24" t="s">
        <v>45</v>
      </c>
      <c r="F46" s="29">
        <v>1806.5</v>
      </c>
      <c r="G46" s="29">
        <f>1883.1+177</f>
        <v>2060.1</v>
      </c>
      <c r="H46" s="29">
        <f>1883.1+54.6</f>
        <v>1937.6999999999998</v>
      </c>
      <c r="I46" s="29">
        <f>1883.1+54.6</f>
        <v>1937.6999999999998</v>
      </c>
      <c r="J46" s="29">
        <v>1981.1</v>
      </c>
      <c r="K46" s="29">
        <v>1981.1</v>
      </c>
      <c r="L46" s="29">
        <v>1981.1</v>
      </c>
      <c r="M46" s="29">
        <v>1981.1</v>
      </c>
      <c r="N46" s="25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</row>
    <row r="47" spans="1:50" ht="201" customHeight="1">
      <c r="A47" s="94">
        <v>10</v>
      </c>
      <c r="B47" s="55" t="s">
        <v>69</v>
      </c>
      <c r="C47" s="23" t="s">
        <v>11</v>
      </c>
      <c r="D47" s="98" t="s">
        <v>16</v>
      </c>
      <c r="E47" s="98" t="s">
        <v>70</v>
      </c>
      <c r="F47" s="90">
        <f>F49</f>
        <v>2692.9966300000001</v>
      </c>
      <c r="G47" s="90">
        <f t="shared" ref="G47:M47" si="19">G49</f>
        <v>2107.5</v>
      </c>
      <c r="H47" s="90">
        <f t="shared" si="19"/>
        <v>0</v>
      </c>
      <c r="I47" s="92">
        <f t="shared" si="19"/>
        <v>0</v>
      </c>
      <c r="J47" s="92">
        <f t="shared" si="19"/>
        <v>0</v>
      </c>
      <c r="K47" s="92">
        <f t="shared" si="19"/>
        <v>0</v>
      </c>
      <c r="L47" s="92">
        <f t="shared" si="19"/>
        <v>0</v>
      </c>
      <c r="M47" s="92">
        <f t="shared" si="19"/>
        <v>0</v>
      </c>
      <c r="N47" s="107"/>
    </row>
    <row r="48" spans="1:50" ht="34.5" customHeight="1" thickBot="1">
      <c r="A48" s="95"/>
      <c r="B48" s="54"/>
      <c r="C48" s="12" t="s">
        <v>12</v>
      </c>
      <c r="D48" s="99"/>
      <c r="E48" s="99"/>
      <c r="F48" s="91"/>
      <c r="G48" s="91"/>
      <c r="H48" s="91"/>
      <c r="I48" s="93"/>
      <c r="J48" s="93"/>
      <c r="K48" s="93"/>
      <c r="L48" s="93"/>
      <c r="M48" s="93"/>
      <c r="N48" s="106"/>
    </row>
    <row r="49" spans="1:50" ht="57.75" customHeight="1" thickBot="1">
      <c r="A49" s="96"/>
      <c r="B49" s="110" t="s">
        <v>71</v>
      </c>
      <c r="C49" s="100" t="s">
        <v>18</v>
      </c>
      <c r="D49" s="13" t="s">
        <v>46</v>
      </c>
      <c r="E49" s="15" t="s">
        <v>70</v>
      </c>
      <c r="F49" s="65">
        <f>SUM(F50:F50)</f>
        <v>2692.9966300000001</v>
      </c>
      <c r="G49" s="65">
        <f t="shared" ref="G49:M50" si="20">SUM(G50:G50)</f>
        <v>2107.5</v>
      </c>
      <c r="H49" s="65">
        <f t="shared" si="20"/>
        <v>0</v>
      </c>
      <c r="I49" s="34">
        <f t="shared" si="20"/>
        <v>0</v>
      </c>
      <c r="J49" s="34">
        <f t="shared" si="20"/>
        <v>0</v>
      </c>
      <c r="K49" s="34">
        <f t="shared" si="20"/>
        <v>0</v>
      </c>
      <c r="L49" s="34">
        <f t="shared" si="20"/>
        <v>0</v>
      </c>
      <c r="M49" s="34">
        <f t="shared" si="20"/>
        <v>0</v>
      </c>
      <c r="N49" s="12"/>
    </row>
    <row r="50" spans="1:50" s="16" customFormat="1" ht="102" customHeight="1" thickBot="1">
      <c r="A50" s="97"/>
      <c r="B50" s="111"/>
      <c r="C50" s="101"/>
      <c r="D50" s="24"/>
      <c r="E50" s="24" t="s">
        <v>72</v>
      </c>
      <c r="F50" s="86">
        <v>2692.9966300000001</v>
      </c>
      <c r="G50" s="87">
        <v>2107.5</v>
      </c>
      <c r="H50" s="87">
        <f t="shared" si="20"/>
        <v>0</v>
      </c>
      <c r="I50" s="64">
        <f t="shared" si="20"/>
        <v>0</v>
      </c>
      <c r="J50" s="64">
        <f t="shared" si="20"/>
        <v>0</v>
      </c>
      <c r="K50" s="64">
        <f t="shared" si="20"/>
        <v>0</v>
      </c>
      <c r="L50" s="64">
        <f t="shared" si="20"/>
        <v>0</v>
      </c>
      <c r="M50" s="64">
        <f t="shared" si="20"/>
        <v>0</v>
      </c>
      <c r="N50" s="25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</row>
    <row r="51" spans="1:50" s="16" customFormat="1" ht="102" customHeight="1">
      <c r="A51" s="59"/>
      <c r="B51" s="59"/>
      <c r="C51" s="60"/>
      <c r="D51" s="61"/>
      <c r="E51" s="61"/>
      <c r="F51" s="62"/>
      <c r="G51" s="62"/>
      <c r="H51" s="62"/>
      <c r="I51" s="62"/>
      <c r="J51" s="62"/>
      <c r="K51" s="62"/>
      <c r="L51" s="62"/>
      <c r="M51" s="62"/>
      <c r="N51" s="63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</row>
  </sheetData>
  <mergeCells count="113">
    <mergeCell ref="M47:M48"/>
    <mergeCell ref="N47:N48"/>
    <mergeCell ref="B49:B50"/>
    <mergeCell ref="C49:C50"/>
    <mergeCell ref="H47:H48"/>
    <mergeCell ref="I47:I48"/>
    <mergeCell ref="J47:J48"/>
    <mergeCell ref="K47:K48"/>
    <mergeCell ref="L47:L48"/>
    <mergeCell ref="A47:A50"/>
    <mergeCell ref="D47:D48"/>
    <mergeCell ref="E47:E48"/>
    <mergeCell ref="F47:F48"/>
    <mergeCell ref="G47:G48"/>
    <mergeCell ref="N28:N29"/>
    <mergeCell ref="A2:N2"/>
    <mergeCell ref="K1:N1"/>
    <mergeCell ref="A8:A9"/>
    <mergeCell ref="B8:B9"/>
    <mergeCell ref="F5:M5"/>
    <mergeCell ref="N5:N6"/>
    <mergeCell ref="N20:N21"/>
    <mergeCell ref="H20:H21"/>
    <mergeCell ref="I20:I21"/>
    <mergeCell ref="J20:J21"/>
    <mergeCell ref="K20:K21"/>
    <mergeCell ref="L20:L21"/>
    <mergeCell ref="M20:M21"/>
    <mergeCell ref="B10:B11"/>
    <mergeCell ref="G20:G21"/>
    <mergeCell ref="A20:A23"/>
    <mergeCell ref="B20:B23"/>
    <mergeCell ref="D20:D21"/>
    <mergeCell ref="E20:E21"/>
    <mergeCell ref="F20:F21"/>
    <mergeCell ref="C22:C23"/>
    <mergeCell ref="C15:C19"/>
    <mergeCell ref="A5:A6"/>
    <mergeCell ref="C5:C6"/>
    <mergeCell ref="D5:E5"/>
    <mergeCell ref="A14:A19"/>
    <mergeCell ref="A10:A13"/>
    <mergeCell ref="C11:C13"/>
    <mergeCell ref="B5:B6"/>
    <mergeCell ref="L24:L25"/>
    <mergeCell ref="M24:M25"/>
    <mergeCell ref="N24:N25"/>
    <mergeCell ref="C26:C27"/>
    <mergeCell ref="H24:H25"/>
    <mergeCell ref="I24:I25"/>
    <mergeCell ref="J24:J25"/>
    <mergeCell ref="K24:K25"/>
    <mergeCell ref="A24:A27"/>
    <mergeCell ref="D24:D25"/>
    <mergeCell ref="E24:E25"/>
    <mergeCell ref="F24:F25"/>
    <mergeCell ref="G24:G25"/>
    <mergeCell ref="B26:B27"/>
    <mergeCell ref="J32:J33"/>
    <mergeCell ref="K32:K33"/>
    <mergeCell ref="C34:C37"/>
    <mergeCell ref="B30:B31"/>
    <mergeCell ref="L28:L29"/>
    <mergeCell ref="G32:G33"/>
    <mergeCell ref="H32:H33"/>
    <mergeCell ref="I32:I33"/>
    <mergeCell ref="M28:M29"/>
    <mergeCell ref="K28:K29"/>
    <mergeCell ref="A28:A31"/>
    <mergeCell ref="D28:D29"/>
    <mergeCell ref="E28:E29"/>
    <mergeCell ref="F28:F29"/>
    <mergeCell ref="G28:G29"/>
    <mergeCell ref="H28:H29"/>
    <mergeCell ref="I28:I29"/>
    <mergeCell ref="J28:J29"/>
    <mergeCell ref="C30:C31"/>
    <mergeCell ref="A32:A37"/>
    <mergeCell ref="B32:B37"/>
    <mergeCell ref="D32:D33"/>
    <mergeCell ref="E32:E33"/>
    <mergeCell ref="F32:F33"/>
    <mergeCell ref="M43:M44"/>
    <mergeCell ref="N43:N44"/>
    <mergeCell ref="K38:K39"/>
    <mergeCell ref="L32:L33"/>
    <mergeCell ref="M32:M33"/>
    <mergeCell ref="N32:N33"/>
    <mergeCell ref="M38:M39"/>
    <mergeCell ref="N38:N39"/>
    <mergeCell ref="A38:A42"/>
    <mergeCell ref="D38:D39"/>
    <mergeCell ref="E38:E39"/>
    <mergeCell ref="F38:F39"/>
    <mergeCell ref="C40:C42"/>
    <mergeCell ref="B40:B41"/>
    <mergeCell ref="H43:H44"/>
    <mergeCell ref="I43:I44"/>
    <mergeCell ref="J43:J44"/>
    <mergeCell ref="L38:L39"/>
    <mergeCell ref="G38:G39"/>
    <mergeCell ref="H38:H39"/>
    <mergeCell ref="I38:I39"/>
    <mergeCell ref="J38:J39"/>
    <mergeCell ref="K43:K44"/>
    <mergeCell ref="L43:L44"/>
    <mergeCell ref="G43:G44"/>
    <mergeCell ref="A43:A46"/>
    <mergeCell ref="D43:D44"/>
    <mergeCell ref="E43:E44"/>
    <mergeCell ref="F43:F44"/>
    <mergeCell ref="C45:C46"/>
    <mergeCell ref="B45:B46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X11"/>
  <sheetViews>
    <sheetView tabSelected="1" topLeftCell="A9" workbookViewId="0">
      <selection activeCell="H15" sqref="H15"/>
    </sheetView>
  </sheetViews>
  <sheetFormatPr defaultRowHeight="15"/>
  <cols>
    <col min="1" max="1" width="8" customWidth="1"/>
    <col min="2" max="2" width="22.140625" customWidth="1"/>
    <col min="3" max="3" width="25.5703125" customWidth="1"/>
    <col min="4" max="4" width="22" customWidth="1"/>
    <col min="5" max="5" width="18.140625" customWidth="1"/>
    <col min="6" max="13" width="21.140625" customWidth="1"/>
    <col min="14" max="14" width="19.5703125" customWidth="1"/>
    <col min="15" max="50" width="9.140625" style="22"/>
  </cols>
  <sheetData>
    <row r="1" spans="1:14" ht="88.5" customHeight="1">
      <c r="K1" s="134" t="s">
        <v>14</v>
      </c>
      <c r="L1" s="135"/>
      <c r="M1" s="135"/>
      <c r="N1" s="135"/>
    </row>
    <row r="2" spans="1:14" ht="18.75">
      <c r="A2" s="133" t="s">
        <v>13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4" spans="1:14" ht="15.75" thickBot="1"/>
    <row r="5" spans="1:14" ht="180" customHeight="1" thickBot="1">
      <c r="A5" s="122" t="s">
        <v>2</v>
      </c>
      <c r="B5" s="124" t="s">
        <v>3</v>
      </c>
      <c r="C5" s="124" t="s">
        <v>4</v>
      </c>
      <c r="D5" s="126" t="s">
        <v>5</v>
      </c>
      <c r="E5" s="127"/>
      <c r="F5" s="126" t="s">
        <v>6</v>
      </c>
      <c r="G5" s="138"/>
      <c r="H5" s="138"/>
      <c r="I5" s="138"/>
      <c r="J5" s="138"/>
      <c r="K5" s="138"/>
      <c r="L5" s="138"/>
      <c r="M5" s="127"/>
      <c r="N5" s="139" t="s">
        <v>7</v>
      </c>
    </row>
    <row r="6" spans="1:14" ht="16.5" thickBot="1">
      <c r="A6" s="123"/>
      <c r="B6" s="125"/>
      <c r="C6" s="125"/>
      <c r="D6" s="2" t="s">
        <v>0</v>
      </c>
      <c r="E6" s="2" t="s">
        <v>1</v>
      </c>
      <c r="F6" s="2">
        <v>2023</v>
      </c>
      <c r="G6" s="2">
        <v>2024</v>
      </c>
      <c r="H6" s="2">
        <v>2025</v>
      </c>
      <c r="I6" s="2">
        <v>2026</v>
      </c>
      <c r="J6" s="2">
        <v>2027</v>
      </c>
      <c r="K6" s="2">
        <v>2028</v>
      </c>
      <c r="L6" s="2">
        <v>2029</v>
      </c>
      <c r="M6" s="2">
        <v>2030</v>
      </c>
      <c r="N6" s="140"/>
    </row>
    <row r="7" spans="1:14" ht="16.5" thickBot="1">
      <c r="A7" s="27">
        <v>1</v>
      </c>
      <c r="B7" s="2">
        <v>2</v>
      </c>
      <c r="C7" s="2">
        <v>3</v>
      </c>
      <c r="D7" s="4">
        <v>4</v>
      </c>
      <c r="E7" s="4">
        <v>5</v>
      </c>
      <c r="F7" s="1">
        <v>6</v>
      </c>
      <c r="G7" s="5">
        <v>7</v>
      </c>
      <c r="H7" s="5">
        <v>8</v>
      </c>
      <c r="I7" s="5">
        <v>9</v>
      </c>
      <c r="J7" s="6">
        <v>10</v>
      </c>
      <c r="K7" s="5">
        <v>8</v>
      </c>
      <c r="L7" s="5">
        <v>9</v>
      </c>
      <c r="M7" s="6">
        <v>10</v>
      </c>
      <c r="N7" s="4">
        <v>11</v>
      </c>
    </row>
    <row r="8" spans="1:14" ht="16.5" thickBot="1">
      <c r="A8" s="122" t="s">
        <v>8</v>
      </c>
      <c r="B8" s="122" t="s">
        <v>51</v>
      </c>
      <c r="C8" s="7" t="s">
        <v>9</v>
      </c>
      <c r="D8" s="19" t="s">
        <v>16</v>
      </c>
      <c r="E8" s="26" t="s">
        <v>52</v>
      </c>
      <c r="F8" s="37">
        <f>F9</f>
        <v>220</v>
      </c>
      <c r="G8" s="88">
        <f t="shared" ref="G8:M8" si="0">G9</f>
        <v>250</v>
      </c>
      <c r="H8" s="88">
        <f t="shared" si="0"/>
        <v>0</v>
      </c>
      <c r="I8" s="36">
        <f t="shared" si="0"/>
        <v>0</v>
      </c>
      <c r="J8" s="36">
        <f t="shared" si="0"/>
        <v>220</v>
      </c>
      <c r="K8" s="36">
        <f t="shared" si="0"/>
        <v>220</v>
      </c>
      <c r="L8" s="36">
        <f t="shared" si="0"/>
        <v>220</v>
      </c>
      <c r="M8" s="36">
        <f t="shared" si="0"/>
        <v>220</v>
      </c>
      <c r="N8" s="10"/>
    </row>
    <row r="9" spans="1:14" ht="171" customHeight="1" thickBot="1">
      <c r="A9" s="137"/>
      <c r="B9" s="137"/>
      <c r="C9" s="7" t="s">
        <v>18</v>
      </c>
      <c r="D9" s="13" t="s">
        <v>46</v>
      </c>
      <c r="E9" s="13" t="s">
        <v>54</v>
      </c>
      <c r="F9" s="31">
        <f>F11</f>
        <v>220</v>
      </c>
      <c r="G9" s="33">
        <f t="shared" ref="G9:M9" si="1">G11</f>
        <v>250</v>
      </c>
      <c r="H9" s="33">
        <f t="shared" si="1"/>
        <v>0</v>
      </c>
      <c r="I9" s="31">
        <f t="shared" si="1"/>
        <v>0</v>
      </c>
      <c r="J9" s="31">
        <f t="shared" si="1"/>
        <v>220</v>
      </c>
      <c r="K9" s="31">
        <f t="shared" si="1"/>
        <v>220</v>
      </c>
      <c r="L9" s="31">
        <f t="shared" si="1"/>
        <v>220</v>
      </c>
      <c r="M9" s="31">
        <f t="shared" si="1"/>
        <v>220</v>
      </c>
      <c r="N9" s="8"/>
    </row>
    <row r="10" spans="1:14" ht="35.25" customHeight="1" thickBot="1">
      <c r="A10" s="122" t="s">
        <v>10</v>
      </c>
      <c r="B10" s="122" t="s">
        <v>53</v>
      </c>
      <c r="C10" s="46" t="s">
        <v>15</v>
      </c>
      <c r="D10" s="14" t="s">
        <v>16</v>
      </c>
      <c r="E10" s="14" t="s">
        <v>55</v>
      </c>
      <c r="F10" s="40">
        <f>F11</f>
        <v>220</v>
      </c>
      <c r="G10" s="89">
        <f t="shared" ref="G10:M10" si="2">G11</f>
        <v>250</v>
      </c>
      <c r="H10" s="89">
        <f t="shared" si="2"/>
        <v>0</v>
      </c>
      <c r="I10" s="40">
        <f t="shared" si="2"/>
        <v>0</v>
      </c>
      <c r="J10" s="40">
        <f t="shared" si="2"/>
        <v>220</v>
      </c>
      <c r="K10" s="40">
        <f t="shared" si="2"/>
        <v>220</v>
      </c>
      <c r="L10" s="40">
        <f t="shared" si="2"/>
        <v>220</v>
      </c>
      <c r="M10" s="40">
        <f t="shared" si="2"/>
        <v>220</v>
      </c>
      <c r="N10" s="10"/>
    </row>
    <row r="11" spans="1:14" s="22" customFormat="1" ht="216.75" customHeight="1" thickBot="1">
      <c r="A11" s="123"/>
      <c r="B11" s="143"/>
      <c r="C11" s="47" t="s">
        <v>64</v>
      </c>
      <c r="D11" s="13" t="s">
        <v>46</v>
      </c>
      <c r="E11" s="13" t="s">
        <v>55</v>
      </c>
      <c r="F11" s="39">
        <v>220</v>
      </c>
      <c r="G11" s="39">
        <v>250</v>
      </c>
      <c r="H11" s="39"/>
      <c r="I11" s="39">
        <v>0</v>
      </c>
      <c r="J11" s="39">
        <v>220</v>
      </c>
      <c r="K11" s="39">
        <v>220</v>
      </c>
      <c r="L11" s="39">
        <v>220</v>
      </c>
      <c r="M11" s="39">
        <v>220</v>
      </c>
      <c r="N11" s="21"/>
    </row>
  </sheetData>
  <mergeCells count="12">
    <mergeCell ref="A8:A9"/>
    <mergeCell ref="B8:B9"/>
    <mergeCell ref="A10:A11"/>
    <mergeCell ref="B10:B11"/>
    <mergeCell ref="K1:N1"/>
    <mergeCell ref="A2:N2"/>
    <mergeCell ref="A5:A6"/>
    <mergeCell ref="B5:B6"/>
    <mergeCell ref="C5:C6"/>
    <mergeCell ref="D5:E5"/>
    <mergeCell ref="F5:M5"/>
    <mergeCell ref="N5:N6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</vt:lpstr>
      <vt:lpstr>ОК(гарм)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2024-03-11T07:01:21Z</dcterms:modified>
</cp:coreProperties>
</file>