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дел Образования" sheetId="1" r:id="rId1"/>
  </sheets>
  <calcPr calcId="124519"/>
</workbook>
</file>

<file path=xl/calcChain.xml><?xml version="1.0" encoding="utf-8"?>
<calcChain xmlns="http://schemas.openxmlformats.org/spreadsheetml/2006/main">
  <c r="L40" i="1"/>
  <c r="L39"/>
  <c r="M36"/>
  <c r="L36"/>
  <c r="G12"/>
  <c r="N34"/>
  <c r="N30"/>
  <c r="N27"/>
  <c r="N24"/>
  <c r="L34"/>
  <c r="M31"/>
  <c r="L31"/>
  <c r="H78"/>
  <c r="J78"/>
  <c r="L28" s="1"/>
  <c r="J79"/>
  <c r="H79"/>
  <c r="H83"/>
  <c r="M28"/>
  <c r="M27"/>
  <c r="L27"/>
  <c r="M25"/>
  <c r="L25"/>
  <c r="M24"/>
  <c r="L24"/>
  <c r="G14"/>
  <c r="I118"/>
  <c r="I116"/>
  <c r="I113"/>
  <c r="I112" s="1"/>
  <c r="I111"/>
  <c r="I109"/>
  <c r="I99"/>
  <c r="I97" s="1"/>
  <c r="I92"/>
  <c r="I91"/>
  <c r="I86" s="1"/>
  <c r="I85"/>
  <c r="I84"/>
  <c r="I83" s="1"/>
  <c r="I50"/>
  <c r="I60"/>
  <c r="I55"/>
  <c r="I53"/>
  <c r="I43"/>
  <c r="I36"/>
  <c r="I37"/>
  <c r="I38"/>
  <c r="I39"/>
  <c r="I40"/>
  <c r="I35"/>
  <c r="I25"/>
  <c r="I29"/>
  <c r="I32"/>
  <c r="H36"/>
  <c r="J36" s="1"/>
  <c r="J33" s="1"/>
  <c r="H24"/>
  <c r="J96"/>
  <c r="H96"/>
  <c r="H93" s="1"/>
  <c r="J95"/>
  <c r="H95"/>
  <c r="J25"/>
  <c r="H25"/>
  <c r="J50"/>
  <c r="J48" s="1"/>
  <c r="H50"/>
  <c r="H119"/>
  <c r="J119" s="1"/>
  <c r="H116"/>
  <c r="J116"/>
  <c r="H97"/>
  <c r="J97"/>
  <c r="G97"/>
  <c r="H22"/>
  <c r="G116"/>
  <c r="G119"/>
  <c r="I119" s="1"/>
  <c r="I115" s="1"/>
  <c r="G36"/>
  <c r="G24"/>
  <c r="I24" s="1"/>
  <c r="G96"/>
  <c r="I96" s="1"/>
  <c r="G95"/>
  <c r="I95" s="1"/>
  <c r="I93" s="1"/>
  <c r="J93"/>
  <c r="G25"/>
  <c r="J112"/>
  <c r="J101" s="1"/>
  <c r="H112"/>
  <c r="G112"/>
  <c r="J110"/>
  <c r="I110"/>
  <c r="H110"/>
  <c r="G110"/>
  <c r="J108"/>
  <c r="I108"/>
  <c r="H108"/>
  <c r="G108"/>
  <c r="J106"/>
  <c r="I106"/>
  <c r="H106"/>
  <c r="G106"/>
  <c r="J104"/>
  <c r="I104"/>
  <c r="H104"/>
  <c r="G104"/>
  <c r="J102"/>
  <c r="I102"/>
  <c r="H102"/>
  <c r="G102"/>
  <c r="J86"/>
  <c r="H86"/>
  <c r="G86"/>
  <c r="J83"/>
  <c r="G83"/>
  <c r="J81"/>
  <c r="I81"/>
  <c r="H81"/>
  <c r="G81"/>
  <c r="J76"/>
  <c r="J73" s="1"/>
  <c r="I76"/>
  <c r="I73" s="1"/>
  <c r="H76"/>
  <c r="H73" s="1"/>
  <c r="G76"/>
  <c r="G74" s="1"/>
  <c r="J74"/>
  <c r="J68"/>
  <c r="I68"/>
  <c r="H68"/>
  <c r="G68"/>
  <c r="J66"/>
  <c r="I66"/>
  <c r="H66"/>
  <c r="G66"/>
  <c r="J61"/>
  <c r="I61"/>
  <c r="H61"/>
  <c r="G61"/>
  <c r="J58"/>
  <c r="I58"/>
  <c r="H58"/>
  <c r="G58"/>
  <c r="J51"/>
  <c r="I51"/>
  <c r="H51"/>
  <c r="G51"/>
  <c r="I48"/>
  <c r="H48"/>
  <c r="G48"/>
  <c r="J41"/>
  <c r="I41"/>
  <c r="H41"/>
  <c r="G41"/>
  <c r="H33"/>
  <c r="H20" s="1"/>
  <c r="G33"/>
  <c r="G79" l="1"/>
  <c r="J115"/>
  <c r="I22"/>
  <c r="H115"/>
  <c r="H14"/>
  <c r="H12" s="1"/>
  <c r="H101"/>
  <c r="I33"/>
  <c r="I101"/>
  <c r="I79"/>
  <c r="I20"/>
  <c r="J100"/>
  <c r="J24"/>
  <c r="J22" s="1"/>
  <c r="J18" s="1"/>
  <c r="G93"/>
  <c r="I78"/>
  <c r="G115"/>
  <c r="H74"/>
  <c r="G22"/>
  <c r="G18" s="1"/>
  <c r="G73"/>
  <c r="G101"/>
  <c r="I18"/>
  <c r="I100"/>
  <c r="H100"/>
  <c r="G100"/>
  <c r="H18"/>
  <c r="I74"/>
  <c r="I14" l="1"/>
  <c r="J20"/>
  <c r="J14" s="1"/>
  <c r="J12" s="1"/>
  <c r="G78"/>
  <c r="I12"/>
  <c r="G20"/>
</calcChain>
</file>

<file path=xl/sharedStrings.xml><?xml version="1.0" encoding="utf-8"?>
<sst xmlns="http://schemas.openxmlformats.org/spreadsheetml/2006/main" count="378" uniqueCount="126">
  <si>
    <t>к Порядку</t>
  </si>
  <si>
    <t>разработки, реализации и оценки эффективности муниципальных программ</t>
  </si>
  <si>
    <t>Статус</t>
  </si>
  <si>
    <t>Наименование муниципальной программы (комплексной программы), структурного элемента муниципальной программы (комплексной программы)</t>
  </si>
  <si>
    <t>Главный распорядитель бюджетных средств (ответственный исполнитель, соисполнитель, участник)</t>
  </si>
  <si>
    <t>Расходы</t>
  </si>
  <si>
    <t>ГРБС</t>
  </si>
  <si>
    <t>ЦСР</t>
  </si>
  <si>
    <t>утверждено сводной бюджетной росписью на 1 января отчетного года</t>
  </si>
  <si>
    <t>утверждено сводной бюджетной росписью на отчетную дату</t>
  </si>
  <si>
    <t xml:space="preserve">утверждено в муниципальной программе на отчетную дату </t>
  </si>
  <si>
    <t>кассовое исполнение</t>
  </si>
  <si>
    <t>№ п/п</t>
  </si>
  <si>
    <t>"Развитие образования Адамовского района"</t>
  </si>
  <si>
    <t>всего</t>
  </si>
  <si>
    <t>отдел образования мо Адамовский район</t>
  </si>
  <si>
    <t>х</t>
  </si>
  <si>
    <t>*</t>
  </si>
  <si>
    <t>Подпрограмма1</t>
  </si>
  <si>
    <t>Развитие дошкольного, общего образования и дополнительного образования детей</t>
  </si>
  <si>
    <t> х</t>
  </si>
  <si>
    <t>Основное мероприятие 1.1</t>
  </si>
  <si>
    <t>Развитие дошкольного образования</t>
  </si>
  <si>
    <t>075</t>
  </si>
  <si>
    <t>0701</t>
  </si>
  <si>
    <t>0110160010</t>
  </si>
  <si>
    <t>0110180190</t>
  </si>
  <si>
    <t>0110160950</t>
  </si>
  <si>
    <t>0110760950</t>
  </si>
  <si>
    <t>0110180260</t>
  </si>
  <si>
    <t>011П8L0270</t>
  </si>
  <si>
    <t>011П8S1050</t>
  </si>
  <si>
    <t>Основное мероприятие 1.2</t>
  </si>
  <si>
    <t>Развитие общего образования</t>
  </si>
  <si>
    <t>0702</t>
  </si>
  <si>
    <t>0110253030</t>
  </si>
  <si>
    <t>0110260110</t>
  </si>
  <si>
    <t>011E1S1240</t>
  </si>
  <si>
    <t>Основное мероприятие1.3</t>
  </si>
  <si>
    <t>Развитие дополнительного и неформального образования детей</t>
  </si>
  <si>
    <t>0703</t>
  </si>
  <si>
    <t>01103S1020</t>
  </si>
  <si>
    <t>Основное мероприятие 1.4</t>
  </si>
  <si>
    <t>Выявление и поддержка одаренных детей и молодежи</t>
  </si>
  <si>
    <t>0709</t>
  </si>
  <si>
    <t>Основное мероприятие 1,5</t>
  </si>
  <si>
    <t>Развитие физической культуры и сорта в образовательных организациях дошкольного, общего и дополнительного образования детей</t>
  </si>
  <si>
    <t>011Е250970</t>
  </si>
  <si>
    <t>011Е2S0970</t>
  </si>
  <si>
    <t>011E2S1040</t>
  </si>
  <si>
    <t>Основное мероприятие1,6</t>
  </si>
  <si>
    <t>Развитие кадрового потенциала системы дошкольного, общего и дополнительного образования детей</t>
  </si>
  <si>
    <t>0110660320</t>
  </si>
  <si>
    <t>Основное мероприятие 1,7</t>
  </si>
  <si>
    <t>Развитие инфраструктуры общего и дополнительного образования</t>
  </si>
  <si>
    <t>Отдел образования мо Адамовский район</t>
  </si>
  <si>
    <t>01107S0890</t>
  </si>
  <si>
    <t>01107L2525</t>
  </si>
  <si>
    <t>основное мероприятие 1,9</t>
  </si>
  <si>
    <t>оснащение медицинских кабинетов в дошкольных образовательных организациях</t>
  </si>
  <si>
    <t>Основное мероприятие1.10</t>
  </si>
  <si>
    <t>Создание универсальной безбарьерной среды для инклюзивного образования детей- инвалидов</t>
  </si>
  <si>
    <t>Подпрограмма 2</t>
  </si>
  <si>
    <t>Развитие системы оценки  качества образования  и информационной прозрачности системы образования</t>
  </si>
  <si>
    <t>отдел образования МО Адамовский район</t>
  </si>
  <si>
    <t>Основное мероприятие2.1</t>
  </si>
  <si>
    <t xml:space="preserve">Формирование и развитие муниципальной системы оценки качества образования, в том числе поддержка и развитие инструментов оценки результатов обучения в  в системе общего образования </t>
  </si>
  <si>
    <t>Подпрограмма 3</t>
  </si>
  <si>
    <t>Вовлечение детей и подростков в социальную практику</t>
  </si>
  <si>
    <t>Основное мероприятие 3,1</t>
  </si>
  <si>
    <t>Реализация комплекса мер по созданию условий успешной социализации и эффективной самореализации детей и подростков</t>
  </si>
  <si>
    <t>Основное мероприятие 3,2</t>
  </si>
  <si>
    <t>Патриотическое воспитание</t>
  </si>
  <si>
    <t>Основное мероприятие 3.3</t>
  </si>
  <si>
    <t>Совершенствование деятельности муниципальных учреждений, оказывающих услуги социально-психологической помощи детей и подростков</t>
  </si>
  <si>
    <t>0130360660</t>
  </si>
  <si>
    <t>0130380530</t>
  </si>
  <si>
    <t>1004</t>
  </si>
  <si>
    <t>0130320050</t>
  </si>
  <si>
    <t>основное мероприятие 3.4</t>
  </si>
  <si>
    <t>социально-правовая защита детей</t>
  </si>
  <si>
    <t>0130452600</t>
  </si>
  <si>
    <t>0130488110</t>
  </si>
  <si>
    <t>0130488120</t>
  </si>
  <si>
    <t>Подпрограмма 4</t>
  </si>
  <si>
    <t>Совершенствование организации питания учащихся в общеобразовательных организациях Адамовского района</t>
  </si>
  <si>
    <t>Основное мероприятие 4,1</t>
  </si>
  <si>
    <t>Совершенствование  системы управления организацией школьного питания</t>
  </si>
  <si>
    <t>01401S0170</t>
  </si>
  <si>
    <t>Основное мероприятие 4,2</t>
  </si>
  <si>
    <t>Модернизация материально-технической базы пищеблоков общеобразовательных организаций</t>
  </si>
  <si>
    <t>Всего</t>
  </si>
  <si>
    <t>Основное мероприятие 4,3</t>
  </si>
  <si>
    <t>Обеспечение качественного и сбалансированного школьного питания в соответствии с возрастными и физиологическими потребностями школьников в пищевых веществах и энергии</t>
  </si>
  <si>
    <t>Основное мероприятие 4,5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</si>
  <si>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(один раз в день)</t>
  </si>
  <si>
    <t>01405L3040</t>
  </si>
  <si>
    <t>Основное мероприятие 4,6</t>
  </si>
  <si>
    <t>Основное мероприятие 6 «Организация питания обучающихся 5-11 классов муниципальных общеобразовательных организациях»</t>
  </si>
  <si>
    <t>01406S1370</t>
  </si>
  <si>
    <t>Основное мероприятие 4,7</t>
  </si>
  <si>
    <t>Основное мероприятие 7 «Обеспечение бесплатным двухразовым питанием обучающихся с ОВЗ»</t>
  </si>
  <si>
    <t>Основное мероприятие 6</t>
  </si>
  <si>
    <t>Координация работы и организационное сопровождение системы образования</t>
  </si>
  <si>
    <t>Муниципальная программа</t>
  </si>
  <si>
    <t>0110280982</t>
  </si>
  <si>
    <t>0130260730</t>
  </si>
  <si>
    <t>0140781380</t>
  </si>
  <si>
    <t>0110360240</t>
  </si>
  <si>
    <t>0110360210</t>
  </si>
  <si>
    <t>0100110020</t>
  </si>
  <si>
    <t>0100170270</t>
  </si>
  <si>
    <t>0100170280</t>
  </si>
  <si>
    <t>0100180954</t>
  </si>
  <si>
    <t>0130220040</t>
  </si>
  <si>
    <t>0140260350</t>
  </si>
  <si>
    <t>0140360360</t>
  </si>
  <si>
    <t>0110180981</t>
  </si>
  <si>
    <t>0110760670</t>
  </si>
  <si>
    <t>Региональный проект "Патриотическое воспитание граждан Российской Федерации"</t>
  </si>
  <si>
    <t>013ЕВ5179F</t>
  </si>
  <si>
    <t>Отчет об использовании бюджетных ассигнований районного бюджета на реализацию муниципальной программы  "Развитие образования  Адамовского района"</t>
  </si>
  <si>
    <t>касса</t>
  </si>
  <si>
    <t>программа</t>
  </si>
  <si>
    <t>сводная</t>
  </si>
  <si>
    <t>Приложение №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</si>
</sst>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D0D0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wrapText="1"/>
    </xf>
    <xf numFmtId="49" fontId="5" fillId="2" borderId="7" xfId="0" applyNumberFormat="1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4" fontId="5" fillId="2" borderId="7" xfId="0" applyNumberFormat="1" applyFont="1" applyFill="1" applyBorder="1" applyAlignment="1">
      <alignment horizontal="center" wrapText="1"/>
    </xf>
    <xf numFmtId="49" fontId="5" fillId="2" borderId="7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4" fontId="3" fillId="2" borderId="7" xfId="0" applyNumberFormat="1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left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center" wrapText="1"/>
    </xf>
    <xf numFmtId="4" fontId="5" fillId="3" borderId="7" xfId="0" applyNumberFormat="1" applyFont="1" applyFill="1" applyBorder="1" applyAlignment="1">
      <alignment horizontal="center" wrapText="1"/>
    </xf>
    <xf numFmtId="4" fontId="0" fillId="0" borderId="0" xfId="0" applyNumberForma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10" xfId="0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4" fontId="5" fillId="2" borderId="7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left" vertical="top"/>
    </xf>
    <xf numFmtId="49" fontId="5" fillId="2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9"/>
  <sheetViews>
    <sheetView tabSelected="1" workbookViewId="0">
      <selection activeCell="E12" sqref="E12:E13"/>
    </sheetView>
  </sheetViews>
  <sheetFormatPr defaultRowHeight="15"/>
  <cols>
    <col min="1" max="10" width="23.85546875" customWidth="1"/>
    <col min="12" max="12" width="24.7109375" customWidth="1"/>
    <col min="13" max="13" width="21.140625" customWidth="1"/>
    <col min="14" max="14" width="13.5703125" bestFit="1" customWidth="1"/>
  </cols>
  <sheetData>
    <row r="1" spans="1:10" ht="15.75">
      <c r="A1" s="1"/>
    </row>
    <row r="2" spans="1:10" ht="15.75" customHeight="1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8.75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>
      <c r="A5" s="1"/>
    </row>
    <row r="6" spans="1:10" ht="15.75">
      <c r="A6" s="2"/>
    </row>
    <row r="7" spans="1:10" ht="15.75">
      <c r="A7" s="33" t="s">
        <v>121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6.5" thickBot="1">
      <c r="A8" s="3"/>
    </row>
    <row r="9" spans="1:10" ht="62.25" customHeight="1" thickBot="1">
      <c r="A9" s="34" t="s">
        <v>12</v>
      </c>
      <c r="B9" s="34" t="s">
        <v>2</v>
      </c>
      <c r="C9" s="34" t="s">
        <v>3</v>
      </c>
      <c r="D9" s="34" t="s">
        <v>4</v>
      </c>
      <c r="E9" s="42" t="s">
        <v>5</v>
      </c>
      <c r="F9" s="43"/>
      <c r="G9" s="43"/>
      <c r="H9" s="43"/>
      <c r="I9" s="43"/>
      <c r="J9" s="44"/>
    </row>
    <row r="10" spans="1:10" ht="76.5" customHeight="1" thickBot="1">
      <c r="A10" s="35"/>
      <c r="B10" s="35"/>
      <c r="C10" s="35"/>
      <c r="D10" s="35"/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</row>
    <row r="11" spans="1:10" ht="15.75" thickBot="1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0" ht="30.75" customHeight="1">
      <c r="A12" s="36" t="s">
        <v>104</v>
      </c>
      <c r="B12" s="37" t="s">
        <v>13</v>
      </c>
      <c r="C12" s="40" t="s">
        <v>14</v>
      </c>
      <c r="D12" s="41"/>
      <c r="E12" s="41"/>
      <c r="F12" s="50"/>
      <c r="G12" s="45">
        <f>G18+G78+G100+G115+G73</f>
        <v>440766622</v>
      </c>
      <c r="H12" s="45">
        <f>H14</f>
        <v>444760827.19</v>
      </c>
      <c r="I12" s="45">
        <f>I18+I78+I100+I115+I73</f>
        <v>440766622</v>
      </c>
      <c r="J12" s="45">
        <f>J14</f>
        <v>439409563.67999995</v>
      </c>
    </row>
    <row r="13" spans="1:10" ht="45.75" customHeight="1">
      <c r="A13" s="36"/>
      <c r="B13" s="38"/>
      <c r="C13" s="40"/>
      <c r="D13" s="41"/>
      <c r="E13" s="41"/>
      <c r="F13" s="50"/>
      <c r="G13" s="45"/>
      <c r="H13" s="45"/>
      <c r="I13" s="45"/>
      <c r="J13" s="45"/>
    </row>
    <row r="14" spans="1:10">
      <c r="A14" s="36"/>
      <c r="B14" s="38"/>
      <c r="C14" s="46" t="s">
        <v>15</v>
      </c>
      <c r="D14" s="47" t="s">
        <v>16</v>
      </c>
      <c r="E14" s="47" t="s">
        <v>16</v>
      </c>
      <c r="F14" s="47" t="s">
        <v>16</v>
      </c>
      <c r="G14" s="45">
        <f>G20+G79+G101+G116+G117+G118+G119</f>
        <v>440766622</v>
      </c>
      <c r="H14" s="45">
        <f>H20+H79+H101+H116+H117+H118+H119+H74</f>
        <v>444760827.19</v>
      </c>
      <c r="I14" s="45">
        <f>I20+I79+I101+I116+I117+I118+I119+I74</f>
        <v>440766622</v>
      </c>
      <c r="J14" s="45">
        <f>J20+J79+J101+J116+J117+J118+J119+J74</f>
        <v>439409563.67999995</v>
      </c>
    </row>
    <row r="15" spans="1:10">
      <c r="A15" s="36"/>
      <c r="B15" s="38"/>
      <c r="C15" s="46"/>
      <c r="D15" s="47"/>
      <c r="E15" s="47"/>
      <c r="F15" s="47"/>
      <c r="G15" s="45"/>
      <c r="H15" s="45"/>
      <c r="I15" s="45"/>
      <c r="J15" s="45"/>
    </row>
    <row r="16" spans="1:10">
      <c r="A16" s="36"/>
      <c r="B16" s="38"/>
      <c r="C16" s="46"/>
      <c r="D16" s="47" t="s">
        <v>16</v>
      </c>
      <c r="E16" s="47" t="s">
        <v>16</v>
      </c>
      <c r="F16" s="47" t="s">
        <v>16</v>
      </c>
      <c r="G16" s="51" t="s">
        <v>17</v>
      </c>
      <c r="H16" s="51" t="s">
        <v>17</v>
      </c>
      <c r="I16" s="51" t="s">
        <v>17</v>
      </c>
      <c r="J16" s="48" t="s">
        <v>17</v>
      </c>
    </row>
    <row r="17" spans="1:14">
      <c r="A17" s="36"/>
      <c r="B17" s="39"/>
      <c r="C17" s="46"/>
      <c r="D17" s="47"/>
      <c r="E17" s="47"/>
      <c r="F17" s="47"/>
      <c r="G17" s="51"/>
      <c r="H17" s="51"/>
      <c r="I17" s="51"/>
      <c r="J17" s="49"/>
    </row>
    <row r="18" spans="1:14">
      <c r="A18" s="57" t="s">
        <v>18</v>
      </c>
      <c r="B18" s="58" t="s">
        <v>19</v>
      </c>
      <c r="C18" s="52" t="s">
        <v>14</v>
      </c>
      <c r="D18" s="53"/>
      <c r="E18" s="53"/>
      <c r="F18" s="47"/>
      <c r="G18" s="51">
        <f>G22+G33+G41+G48+G51+G61+G66+G58</f>
        <v>378435922</v>
      </c>
      <c r="H18" s="51">
        <f>H22+H33+H41+H48+H51+H61+H66+H58</f>
        <v>383909787.25</v>
      </c>
      <c r="I18" s="51">
        <f>I22+I33+I41+I48+I51+I61+I66+I58</f>
        <v>378435922</v>
      </c>
      <c r="J18" s="51">
        <f>J22+J33+J41+J48+J51+J61+J66+J58</f>
        <v>382721306.17999995</v>
      </c>
    </row>
    <row r="19" spans="1:14">
      <c r="A19" s="57"/>
      <c r="B19" s="58"/>
      <c r="C19" s="52"/>
      <c r="D19" s="53"/>
      <c r="E19" s="53"/>
      <c r="F19" s="47"/>
      <c r="G19" s="51"/>
      <c r="H19" s="51"/>
      <c r="I19" s="51"/>
      <c r="J19" s="51"/>
    </row>
    <row r="20" spans="1:14">
      <c r="A20" s="57"/>
      <c r="B20" s="58"/>
      <c r="C20" s="52" t="s">
        <v>15</v>
      </c>
      <c r="D20" s="53" t="s">
        <v>20</v>
      </c>
      <c r="E20" s="53" t="s">
        <v>20</v>
      </c>
      <c r="F20" s="47" t="s">
        <v>16</v>
      </c>
      <c r="G20" s="51">
        <f>G22+G33+G41+G48+G51+G58+G61+G66</f>
        <v>378435922</v>
      </c>
      <c r="H20" s="51">
        <f>H22+H33+H41+H48+H51+H58+H61+H66</f>
        <v>383909787.25</v>
      </c>
      <c r="I20" s="51">
        <f>I22+I33+I41+I48+I51+I58+I61+I66</f>
        <v>378435922</v>
      </c>
      <c r="J20" s="51">
        <f>J22+J33+J41+J48+J51+J58+J61+J66</f>
        <v>382721306.17999995</v>
      </c>
    </row>
    <row r="21" spans="1:14" ht="120.75" customHeight="1">
      <c r="A21" s="57"/>
      <c r="B21" s="58"/>
      <c r="C21" s="52"/>
      <c r="D21" s="53"/>
      <c r="E21" s="53"/>
      <c r="F21" s="47"/>
      <c r="G21" s="51"/>
      <c r="H21" s="51"/>
      <c r="I21" s="51"/>
      <c r="J21" s="51"/>
    </row>
    <row r="22" spans="1:14">
      <c r="A22" s="54" t="s">
        <v>21</v>
      </c>
      <c r="B22" s="55" t="s">
        <v>22</v>
      </c>
      <c r="C22" s="56" t="s">
        <v>14</v>
      </c>
      <c r="D22" s="53" t="s">
        <v>20</v>
      </c>
      <c r="E22" s="53" t="s">
        <v>20</v>
      </c>
      <c r="F22" s="47" t="s">
        <v>20</v>
      </c>
      <c r="G22" s="51">
        <f>SUM(G24:G32)</f>
        <v>95219700</v>
      </c>
      <c r="H22" s="51">
        <f>SUM(H24:H32)</f>
        <v>102529900</v>
      </c>
      <c r="I22" s="51">
        <f>SUM(I24:I32)</f>
        <v>95219700</v>
      </c>
      <c r="J22" s="51">
        <f>SUM(J24:J32)</f>
        <v>101449277.72</v>
      </c>
    </row>
    <row r="23" spans="1:14">
      <c r="A23" s="54"/>
      <c r="B23" s="55"/>
      <c r="C23" s="56"/>
      <c r="D23" s="53"/>
      <c r="E23" s="53"/>
      <c r="F23" s="47"/>
      <c r="G23" s="51"/>
      <c r="H23" s="51"/>
      <c r="I23" s="51"/>
      <c r="J23" s="51"/>
      <c r="L23" t="s">
        <v>122</v>
      </c>
      <c r="M23" t="s">
        <v>123</v>
      </c>
      <c r="N23" t="s">
        <v>124</v>
      </c>
    </row>
    <row r="24" spans="1:14" ht="15.75">
      <c r="A24" s="54"/>
      <c r="B24" s="55"/>
      <c r="C24" s="46"/>
      <c r="D24" s="6" t="s">
        <v>23</v>
      </c>
      <c r="E24" s="6" t="s">
        <v>24</v>
      </c>
      <c r="F24" s="7" t="s">
        <v>25</v>
      </c>
      <c r="G24" s="28">
        <f>44917400+3378000</f>
        <v>48295400</v>
      </c>
      <c r="H24" s="28">
        <f>48203914.14+1901685.86</f>
        <v>50105600</v>
      </c>
      <c r="I24" s="28">
        <f>G24</f>
        <v>48295400</v>
      </c>
      <c r="J24" s="28">
        <f>H24</f>
        <v>50105600</v>
      </c>
      <c r="K24">
        <v>1</v>
      </c>
      <c r="L24" s="31">
        <f>J24+J36+J39+J43+J50+J60</f>
        <v>171768090.57999998</v>
      </c>
      <c r="M24" s="31">
        <f>I24+I36+I39+I43+I50+I60</f>
        <v>164308122</v>
      </c>
      <c r="N24" s="31">
        <f>G24+G36+G39+G43+G50+G60</f>
        <v>164308122</v>
      </c>
    </row>
    <row r="25" spans="1:14" ht="15.75">
      <c r="A25" s="54"/>
      <c r="B25" s="55"/>
      <c r="C25" s="46"/>
      <c r="D25" s="6" t="s">
        <v>23</v>
      </c>
      <c r="E25" s="9">
        <v>1004</v>
      </c>
      <c r="F25" s="7" t="s">
        <v>26</v>
      </c>
      <c r="G25" s="8">
        <f>45400+2560100</f>
        <v>2605500</v>
      </c>
      <c r="H25" s="8">
        <f>G25</f>
        <v>2605500</v>
      </c>
      <c r="I25" s="8">
        <f t="shared" ref="I25:I32" si="0">G25</f>
        <v>2605500</v>
      </c>
      <c r="J25" s="8">
        <f>1554874.17+8203.55</f>
        <v>1563077.72</v>
      </c>
      <c r="L25" s="31">
        <f>J20-L24</f>
        <v>210953215.59999996</v>
      </c>
      <c r="M25" s="31">
        <f>I20-M24</f>
        <v>214127800</v>
      </c>
    </row>
    <row r="26" spans="1:14" ht="15.75">
      <c r="A26" s="54"/>
      <c r="B26" s="55"/>
      <c r="C26" s="46"/>
      <c r="D26" s="6" t="s">
        <v>23</v>
      </c>
      <c r="E26" s="6" t="s">
        <v>24</v>
      </c>
      <c r="F26" s="7" t="s">
        <v>25</v>
      </c>
      <c r="G26" s="8"/>
      <c r="H26" s="8"/>
      <c r="I26" s="8"/>
      <c r="J26" s="8"/>
    </row>
    <row r="27" spans="1:14" ht="15.75">
      <c r="A27" s="54"/>
      <c r="B27" s="55"/>
      <c r="C27" s="46"/>
      <c r="D27" s="6" t="s">
        <v>23</v>
      </c>
      <c r="E27" s="6" t="s">
        <v>24</v>
      </c>
      <c r="F27" s="7" t="s">
        <v>27</v>
      </c>
      <c r="G27" s="8"/>
      <c r="H27" s="8"/>
      <c r="I27" s="8"/>
      <c r="J27" s="8"/>
      <c r="K27">
        <v>2</v>
      </c>
      <c r="L27" s="31">
        <f>J84+J85+J92</f>
        <v>109841.11</v>
      </c>
      <c r="M27" s="31">
        <f>I84+I85+I92</f>
        <v>560000</v>
      </c>
      <c r="N27" s="31">
        <f>G84+G85+G92</f>
        <v>560000</v>
      </c>
    </row>
    <row r="28" spans="1:14" ht="15.75">
      <c r="A28" s="54"/>
      <c r="B28" s="55"/>
      <c r="C28" s="46"/>
      <c r="D28" s="6" t="s">
        <v>23</v>
      </c>
      <c r="E28" s="6" t="s">
        <v>24</v>
      </c>
      <c r="F28" s="7" t="s">
        <v>28</v>
      </c>
      <c r="G28" s="8"/>
      <c r="H28" s="8"/>
      <c r="I28" s="8"/>
      <c r="J28" s="8"/>
      <c r="L28" s="31">
        <f>J78-L27</f>
        <v>28030292.890000001</v>
      </c>
      <c r="M28" s="31">
        <f>I78-M27</f>
        <v>30819400</v>
      </c>
    </row>
    <row r="29" spans="1:14" ht="15.75">
      <c r="A29" s="54"/>
      <c r="B29" s="55"/>
      <c r="C29" s="46"/>
      <c r="D29" s="6" t="s">
        <v>23</v>
      </c>
      <c r="E29" s="6" t="s">
        <v>24</v>
      </c>
      <c r="F29" s="7" t="s">
        <v>29</v>
      </c>
      <c r="G29" s="8">
        <v>190400</v>
      </c>
      <c r="H29" s="8">
        <v>190400</v>
      </c>
      <c r="I29" s="8">
        <f t="shared" si="0"/>
        <v>190400</v>
      </c>
      <c r="J29" s="8">
        <v>152200</v>
      </c>
    </row>
    <row r="30" spans="1:14" ht="15.75">
      <c r="A30" s="54"/>
      <c r="B30" s="55"/>
      <c r="C30" s="46"/>
      <c r="D30" s="6" t="s">
        <v>23</v>
      </c>
      <c r="E30" s="6" t="s">
        <v>24</v>
      </c>
      <c r="F30" s="10" t="s">
        <v>30</v>
      </c>
      <c r="G30" s="8"/>
      <c r="H30" s="8"/>
      <c r="I30" s="8"/>
      <c r="J30" s="8"/>
      <c r="K30">
        <v>4</v>
      </c>
      <c r="L30" s="31">
        <v>2760700</v>
      </c>
      <c r="M30" s="31">
        <v>2956600</v>
      </c>
      <c r="N30">
        <f>2956600</f>
        <v>2956600</v>
      </c>
    </row>
    <row r="31" spans="1:14" ht="15.75">
      <c r="A31" s="54"/>
      <c r="B31" s="55"/>
      <c r="C31" s="46"/>
      <c r="D31" s="6" t="s">
        <v>23</v>
      </c>
      <c r="E31" s="6" t="s">
        <v>24</v>
      </c>
      <c r="F31" s="10" t="s">
        <v>31</v>
      </c>
      <c r="G31" s="8"/>
      <c r="H31" s="8"/>
      <c r="I31" s="8"/>
      <c r="J31" s="8"/>
      <c r="L31" s="31">
        <f>J100-L30</f>
        <v>10698217.130000001</v>
      </c>
      <c r="M31" s="31">
        <f>I100-M30</f>
        <v>12952300</v>
      </c>
    </row>
    <row r="32" spans="1:14" ht="15.75">
      <c r="A32" s="54"/>
      <c r="B32" s="55"/>
      <c r="C32" s="46"/>
      <c r="D32" s="6" t="s">
        <v>23</v>
      </c>
      <c r="E32" s="6" t="s">
        <v>24</v>
      </c>
      <c r="F32" s="27" t="s">
        <v>117</v>
      </c>
      <c r="G32" s="8">
        <v>44128400</v>
      </c>
      <c r="H32" s="8">
        <v>49628400</v>
      </c>
      <c r="I32" s="8">
        <f t="shared" si="0"/>
        <v>44128400</v>
      </c>
      <c r="J32" s="8">
        <v>49628400</v>
      </c>
    </row>
    <row r="33" spans="1:14" ht="15.75" customHeight="1">
      <c r="A33" s="54" t="s">
        <v>32</v>
      </c>
      <c r="B33" s="55" t="s">
        <v>33</v>
      </c>
      <c r="C33" s="63" t="s">
        <v>14</v>
      </c>
      <c r="D33" s="68" t="s">
        <v>16</v>
      </c>
      <c r="E33" s="57" t="s">
        <v>16</v>
      </c>
      <c r="F33" s="57" t="s">
        <v>16</v>
      </c>
      <c r="G33" s="59">
        <f>G36+G38+G40+G39+G35</f>
        <v>266221222</v>
      </c>
      <c r="H33" s="59">
        <f>H36+H38+H40+H39+H35</f>
        <v>265882000.57999998</v>
      </c>
      <c r="I33" s="59">
        <f>I36+I38+I40+I39+I35</f>
        <v>266221222</v>
      </c>
      <c r="J33" s="59">
        <f>J36+J38+J40+J39+J35</f>
        <v>265774240.57999998</v>
      </c>
    </row>
    <row r="34" spans="1:14" ht="15.75" customHeight="1">
      <c r="A34" s="54"/>
      <c r="B34" s="55"/>
      <c r="C34" s="63"/>
      <c r="D34" s="69"/>
      <c r="E34" s="57"/>
      <c r="F34" s="57"/>
      <c r="G34" s="59"/>
      <c r="H34" s="59"/>
      <c r="I34" s="59"/>
      <c r="J34" s="59"/>
      <c r="L34" s="31">
        <f>L24+L27+L30</f>
        <v>174638631.69</v>
      </c>
      <c r="N34" s="31">
        <f>N24+N27+N30</f>
        <v>167824722</v>
      </c>
    </row>
    <row r="35" spans="1:14" ht="15.75">
      <c r="A35" s="54"/>
      <c r="B35" s="55"/>
      <c r="C35" s="70"/>
      <c r="D35" s="6" t="s">
        <v>23</v>
      </c>
      <c r="E35" s="11" t="s">
        <v>34</v>
      </c>
      <c r="F35" s="12" t="s">
        <v>35</v>
      </c>
      <c r="G35" s="13">
        <v>19225300</v>
      </c>
      <c r="H35" s="13">
        <v>17225300</v>
      </c>
      <c r="I35" s="13">
        <f>G35</f>
        <v>19225300</v>
      </c>
      <c r="J35" s="13">
        <v>17117540</v>
      </c>
    </row>
    <row r="36" spans="1:14" ht="15.75">
      <c r="A36" s="54"/>
      <c r="B36" s="55"/>
      <c r="C36" s="71"/>
      <c r="D36" s="6" t="s">
        <v>23</v>
      </c>
      <c r="E36" s="11" t="s">
        <v>34</v>
      </c>
      <c r="F36" s="12" t="s">
        <v>36</v>
      </c>
      <c r="G36" s="29">
        <f>98334122+2160400</f>
        <v>100494522</v>
      </c>
      <c r="H36" s="29">
        <f>103518554.72+3636745.86</f>
        <v>107155300.58</v>
      </c>
      <c r="I36" s="29">
        <f t="shared" ref="I36:I40" si="1">G36</f>
        <v>100494522</v>
      </c>
      <c r="J36" s="29">
        <f>H36</f>
        <v>107155300.58</v>
      </c>
      <c r="L36" s="31">
        <f>L25+L28+L31</f>
        <v>249681725.61999995</v>
      </c>
      <c r="M36" s="31">
        <f>M25+M28+M31</f>
        <v>257899500</v>
      </c>
    </row>
    <row r="37" spans="1:14" ht="15.75">
      <c r="A37" s="54"/>
      <c r="B37" s="55"/>
      <c r="C37" s="71"/>
      <c r="D37" s="6" t="s">
        <v>23</v>
      </c>
      <c r="E37" s="11" t="s">
        <v>34</v>
      </c>
      <c r="F37" s="14" t="s">
        <v>37</v>
      </c>
      <c r="G37" s="13"/>
      <c r="H37" s="13"/>
      <c r="I37" s="13">
        <f t="shared" si="1"/>
        <v>0</v>
      </c>
      <c r="J37" s="13"/>
    </row>
    <row r="38" spans="1:14" ht="15.75">
      <c r="A38" s="54"/>
      <c r="B38" s="55"/>
      <c r="C38" s="71"/>
      <c r="D38" s="6" t="s">
        <v>23</v>
      </c>
      <c r="E38" s="11" t="s">
        <v>34</v>
      </c>
      <c r="F38" s="12" t="s">
        <v>118</v>
      </c>
      <c r="G38" s="13">
        <v>0</v>
      </c>
      <c r="H38" s="13">
        <v>500000</v>
      </c>
      <c r="I38" s="13">
        <f t="shared" si="1"/>
        <v>0</v>
      </c>
      <c r="J38" s="13">
        <v>500000</v>
      </c>
    </row>
    <row r="39" spans="1:14" ht="15.75">
      <c r="A39" s="54"/>
      <c r="B39" s="55"/>
      <c r="C39" s="71"/>
      <c r="D39" s="6" t="s">
        <v>23</v>
      </c>
      <c r="E39" s="11" t="s">
        <v>34</v>
      </c>
      <c r="F39" s="12" t="s">
        <v>28</v>
      </c>
      <c r="G39" s="29">
        <v>1115000</v>
      </c>
      <c r="H39" s="29">
        <v>1115000</v>
      </c>
      <c r="I39" s="29">
        <f t="shared" si="1"/>
        <v>1115000</v>
      </c>
      <c r="J39" s="29">
        <v>1115000</v>
      </c>
      <c r="L39" s="31">
        <f>H24+H36+H39+H43+H50+H60+H84+H85+L30</f>
        <v>174638966.83999997</v>
      </c>
    </row>
    <row r="40" spans="1:14" ht="15.75">
      <c r="A40" s="54"/>
      <c r="B40" s="55"/>
      <c r="C40" s="72"/>
      <c r="D40" s="6" t="s">
        <v>23</v>
      </c>
      <c r="E40" s="11" t="s">
        <v>34</v>
      </c>
      <c r="F40" s="12" t="s">
        <v>105</v>
      </c>
      <c r="G40" s="13">
        <v>145386400</v>
      </c>
      <c r="H40" s="13">
        <v>139886400</v>
      </c>
      <c r="I40" s="13">
        <f t="shared" si="1"/>
        <v>145386400</v>
      </c>
      <c r="J40" s="13">
        <v>139886400</v>
      </c>
      <c r="L40" s="31">
        <f>H12-L39</f>
        <v>270121860.35000002</v>
      </c>
    </row>
    <row r="41" spans="1:14">
      <c r="A41" s="54" t="s">
        <v>38</v>
      </c>
      <c r="B41" s="60" t="s">
        <v>39</v>
      </c>
      <c r="C41" s="56" t="s">
        <v>14</v>
      </c>
      <c r="D41" s="61" t="s">
        <v>23</v>
      </c>
      <c r="E41" s="47" t="s">
        <v>16</v>
      </c>
      <c r="F41" s="47" t="s">
        <v>16</v>
      </c>
      <c r="G41" s="51">
        <f>G43+G44+G45+G47+G46</f>
        <v>14256200</v>
      </c>
      <c r="H41" s="51">
        <f>H43+H44+H45+H47+H46</f>
        <v>13256200</v>
      </c>
      <c r="I41" s="51">
        <f>I43+I44+I45+I47+I46</f>
        <v>14256200</v>
      </c>
      <c r="J41" s="51">
        <f>J43+J44+J45+J47+J46</f>
        <v>13256200</v>
      </c>
    </row>
    <row r="42" spans="1:14">
      <c r="A42" s="54"/>
      <c r="B42" s="60"/>
      <c r="C42" s="56"/>
      <c r="D42" s="62"/>
      <c r="E42" s="47"/>
      <c r="F42" s="47"/>
      <c r="G42" s="51"/>
      <c r="H42" s="51"/>
      <c r="I42" s="51"/>
      <c r="J42" s="51"/>
    </row>
    <row r="43" spans="1:14" ht="15.75">
      <c r="A43" s="54"/>
      <c r="B43" s="60"/>
      <c r="C43" s="73"/>
      <c r="D43" s="6" t="s">
        <v>23</v>
      </c>
      <c r="E43" s="11" t="s">
        <v>40</v>
      </c>
      <c r="F43" s="12" t="s">
        <v>109</v>
      </c>
      <c r="G43" s="29">
        <v>14256200</v>
      </c>
      <c r="H43" s="29">
        <v>13256200</v>
      </c>
      <c r="I43" s="29">
        <f>G43</f>
        <v>14256200</v>
      </c>
      <c r="J43" s="29">
        <v>13256200</v>
      </c>
    </row>
    <row r="44" spans="1:14" ht="15.75">
      <c r="A44" s="54"/>
      <c r="B44" s="60"/>
      <c r="C44" s="74"/>
      <c r="D44" s="11" t="s">
        <v>23</v>
      </c>
      <c r="E44" s="11" t="s">
        <v>40</v>
      </c>
      <c r="F44" s="12">
        <v>110360230</v>
      </c>
      <c r="G44" s="13"/>
      <c r="H44" s="13"/>
      <c r="I44" s="13"/>
      <c r="J44" s="13"/>
    </row>
    <row r="45" spans="1:14" ht="15.75">
      <c r="A45" s="54"/>
      <c r="B45" s="60"/>
      <c r="C45" s="74"/>
      <c r="D45" s="11" t="s">
        <v>23</v>
      </c>
      <c r="E45" s="11" t="s">
        <v>40</v>
      </c>
      <c r="F45" s="12">
        <v>110360220</v>
      </c>
      <c r="G45" s="13"/>
      <c r="H45" s="13"/>
      <c r="I45" s="13"/>
      <c r="J45" s="13"/>
    </row>
    <row r="46" spans="1:14" ht="15.75">
      <c r="A46" s="54"/>
      <c r="B46" s="60"/>
      <c r="C46" s="74"/>
      <c r="D46" s="6" t="s">
        <v>23</v>
      </c>
      <c r="E46" s="11" t="s">
        <v>40</v>
      </c>
      <c r="F46" s="12" t="s">
        <v>41</v>
      </c>
      <c r="G46" s="13"/>
      <c r="H46" s="13"/>
      <c r="I46" s="13"/>
      <c r="J46" s="13"/>
    </row>
    <row r="47" spans="1:14" ht="15.75">
      <c r="A47" s="54"/>
      <c r="B47" s="60"/>
      <c r="C47" s="75"/>
      <c r="D47" s="6" t="s">
        <v>23</v>
      </c>
      <c r="E47" s="16">
        <v>1004</v>
      </c>
      <c r="F47" s="12" t="s">
        <v>108</v>
      </c>
      <c r="G47" s="13"/>
      <c r="H47" s="13"/>
      <c r="I47" s="13"/>
      <c r="J47" s="13"/>
    </row>
    <row r="48" spans="1:14" ht="15.75">
      <c r="A48" s="54" t="s">
        <v>42</v>
      </c>
      <c r="B48" s="55" t="s">
        <v>43</v>
      </c>
      <c r="C48" s="56" t="s">
        <v>14</v>
      </c>
      <c r="D48" s="6" t="s">
        <v>23</v>
      </c>
      <c r="E48" s="47" t="s">
        <v>16</v>
      </c>
      <c r="F48" s="47" t="s">
        <v>16</v>
      </c>
      <c r="G48" s="51">
        <f>G50</f>
        <v>92000</v>
      </c>
      <c r="H48" s="51">
        <f>H50</f>
        <v>111020</v>
      </c>
      <c r="I48" s="51">
        <f>I50</f>
        <v>92000</v>
      </c>
      <c r="J48" s="51">
        <f>J50</f>
        <v>110990</v>
      </c>
    </row>
    <row r="49" spans="1:10" ht="15.75">
      <c r="A49" s="54"/>
      <c r="B49" s="55"/>
      <c r="C49" s="56"/>
      <c r="D49" s="6" t="s">
        <v>23</v>
      </c>
      <c r="E49" s="47"/>
      <c r="F49" s="47"/>
      <c r="G49" s="51"/>
      <c r="H49" s="51"/>
      <c r="I49" s="51"/>
      <c r="J49" s="51"/>
    </row>
    <row r="50" spans="1:10" ht="57" customHeight="1">
      <c r="A50" s="54"/>
      <c r="B50" s="55"/>
      <c r="C50" s="17" t="s">
        <v>15</v>
      </c>
      <c r="D50" s="6" t="s">
        <v>23</v>
      </c>
      <c r="E50" s="11" t="s">
        <v>44</v>
      </c>
      <c r="F50" s="14">
        <v>110420020</v>
      </c>
      <c r="G50" s="30">
        <v>92000</v>
      </c>
      <c r="H50" s="30">
        <f>107020+4000</f>
        <v>111020</v>
      </c>
      <c r="I50" s="30">
        <f>G50</f>
        <v>92000</v>
      </c>
      <c r="J50" s="30">
        <f>106990+4000</f>
        <v>110990</v>
      </c>
    </row>
    <row r="51" spans="1:10">
      <c r="A51" s="54" t="s">
        <v>45</v>
      </c>
      <c r="B51" s="55" t="s">
        <v>46</v>
      </c>
      <c r="C51" s="56" t="s">
        <v>14</v>
      </c>
      <c r="D51" s="47" t="s">
        <v>16</v>
      </c>
      <c r="E51" s="64"/>
      <c r="F51" s="47"/>
      <c r="G51" s="51">
        <f>G53+G57+G54+G56+G55</f>
        <v>2591800</v>
      </c>
      <c r="H51" s="51">
        <f>H53+H57+H54+H56+H55</f>
        <v>2105666.67</v>
      </c>
      <c r="I51" s="51">
        <f>I53+I57+I54+I56+I55</f>
        <v>2591800</v>
      </c>
      <c r="J51" s="51">
        <f>J53+J57+J54+J56+J55</f>
        <v>2105597.88</v>
      </c>
    </row>
    <row r="52" spans="1:10">
      <c r="A52" s="54"/>
      <c r="B52" s="55"/>
      <c r="C52" s="56"/>
      <c r="D52" s="47"/>
      <c r="E52" s="64"/>
      <c r="F52" s="47"/>
      <c r="G52" s="51"/>
      <c r="H52" s="51"/>
      <c r="I52" s="51"/>
      <c r="J52" s="51"/>
    </row>
    <row r="53" spans="1:10" ht="25.5">
      <c r="A53" s="54"/>
      <c r="B53" s="55"/>
      <c r="C53" s="15" t="s">
        <v>15</v>
      </c>
      <c r="D53" s="6" t="s">
        <v>23</v>
      </c>
      <c r="E53" s="19" t="s">
        <v>34</v>
      </c>
      <c r="F53" s="14" t="s">
        <v>47</v>
      </c>
      <c r="G53" s="18">
        <v>384600</v>
      </c>
      <c r="H53" s="18">
        <v>384000</v>
      </c>
      <c r="I53" s="18">
        <f>G53</f>
        <v>384600</v>
      </c>
      <c r="J53" s="18">
        <v>384000</v>
      </c>
    </row>
    <row r="54" spans="1:10" ht="25.5">
      <c r="A54" s="54"/>
      <c r="B54" s="55"/>
      <c r="C54" s="15" t="s">
        <v>15</v>
      </c>
      <c r="D54" s="16" t="s">
        <v>23</v>
      </c>
      <c r="E54" s="19" t="s">
        <v>40</v>
      </c>
      <c r="F54" s="14">
        <v>110560950</v>
      </c>
      <c r="G54" s="18"/>
      <c r="H54" s="18"/>
      <c r="I54" s="18"/>
      <c r="J54" s="18"/>
    </row>
    <row r="55" spans="1:10" ht="25.5">
      <c r="A55" s="54"/>
      <c r="B55" s="55"/>
      <c r="C55" s="15" t="s">
        <v>15</v>
      </c>
      <c r="D55" s="16" t="s">
        <v>23</v>
      </c>
      <c r="E55" s="19" t="s">
        <v>34</v>
      </c>
      <c r="F55" s="14" t="s">
        <v>48</v>
      </c>
      <c r="G55" s="18">
        <v>2207200</v>
      </c>
      <c r="H55" s="18">
        <v>1721666.67</v>
      </c>
      <c r="I55" s="18">
        <f>G55</f>
        <v>2207200</v>
      </c>
      <c r="J55" s="18">
        <v>1721597.88</v>
      </c>
    </row>
    <row r="56" spans="1:10" ht="25.5">
      <c r="A56" s="54"/>
      <c r="B56" s="55"/>
      <c r="C56" s="15" t="s">
        <v>15</v>
      </c>
      <c r="D56" s="16" t="s">
        <v>23</v>
      </c>
      <c r="E56" s="19" t="s">
        <v>34</v>
      </c>
      <c r="F56" s="14" t="s">
        <v>49</v>
      </c>
      <c r="G56" s="18"/>
      <c r="H56" s="18"/>
      <c r="I56" s="18"/>
      <c r="J56" s="18"/>
    </row>
    <row r="57" spans="1:10" ht="45.75" customHeight="1">
      <c r="A57" s="54"/>
      <c r="B57" s="55"/>
      <c r="C57" s="15" t="s">
        <v>15</v>
      </c>
      <c r="D57" s="16" t="s">
        <v>23</v>
      </c>
      <c r="E57" s="20" t="s">
        <v>44</v>
      </c>
      <c r="F57" s="14">
        <v>110560310</v>
      </c>
      <c r="G57" s="13"/>
      <c r="H57" s="18"/>
      <c r="I57" s="18"/>
      <c r="J57" s="13"/>
    </row>
    <row r="58" spans="1:10">
      <c r="A58" s="54" t="s">
        <v>50</v>
      </c>
      <c r="B58" s="55" t="s">
        <v>51</v>
      </c>
      <c r="C58" s="56" t="s">
        <v>14</v>
      </c>
      <c r="D58" s="61" t="s">
        <v>23</v>
      </c>
      <c r="E58" s="66" t="s">
        <v>16</v>
      </c>
      <c r="F58" s="47" t="s">
        <v>16</v>
      </c>
      <c r="G58" s="51">
        <f>G60</f>
        <v>55000</v>
      </c>
      <c r="H58" s="51">
        <f>H60</f>
        <v>25000</v>
      </c>
      <c r="I58" s="51">
        <f>I60</f>
        <v>55000</v>
      </c>
      <c r="J58" s="51">
        <f>J60</f>
        <v>25000</v>
      </c>
    </row>
    <row r="59" spans="1:10">
      <c r="A59" s="54"/>
      <c r="B59" s="55"/>
      <c r="C59" s="56"/>
      <c r="D59" s="62"/>
      <c r="E59" s="66"/>
      <c r="F59" s="47"/>
      <c r="G59" s="51"/>
      <c r="H59" s="51"/>
      <c r="I59" s="51"/>
      <c r="J59" s="51"/>
    </row>
    <row r="60" spans="1:10" ht="52.5" customHeight="1">
      <c r="A60" s="54"/>
      <c r="B60" s="55"/>
      <c r="C60" s="15" t="s">
        <v>15</v>
      </c>
      <c r="D60" s="6" t="s">
        <v>23</v>
      </c>
      <c r="E60" s="11" t="s">
        <v>44</v>
      </c>
      <c r="F60" s="12" t="s">
        <v>52</v>
      </c>
      <c r="G60" s="29">
        <v>55000</v>
      </c>
      <c r="H60" s="29">
        <v>25000</v>
      </c>
      <c r="I60" s="29">
        <f>G60</f>
        <v>55000</v>
      </c>
      <c r="J60" s="29">
        <v>25000</v>
      </c>
    </row>
    <row r="61" spans="1:10">
      <c r="A61" s="65" t="s">
        <v>53</v>
      </c>
      <c r="B61" s="60" t="s">
        <v>54</v>
      </c>
      <c r="C61" s="56" t="s">
        <v>14</v>
      </c>
      <c r="D61" s="47" t="s">
        <v>16</v>
      </c>
      <c r="E61" s="66" t="s">
        <v>16</v>
      </c>
      <c r="F61" s="47" t="s">
        <v>16</v>
      </c>
      <c r="G61" s="51">
        <f>G65+G63+G64</f>
        <v>0</v>
      </c>
      <c r="H61" s="51">
        <f>H65+H63+H64</f>
        <v>0</v>
      </c>
      <c r="I61" s="51">
        <f>I65+I63+I64</f>
        <v>0</v>
      </c>
      <c r="J61" s="51">
        <f>J65+J63+J64</f>
        <v>0</v>
      </c>
    </row>
    <row r="62" spans="1:10">
      <c r="A62" s="65"/>
      <c r="B62" s="60"/>
      <c r="C62" s="56"/>
      <c r="D62" s="47"/>
      <c r="E62" s="66"/>
      <c r="F62" s="47"/>
      <c r="G62" s="51"/>
      <c r="H62" s="51"/>
      <c r="I62" s="51"/>
      <c r="J62" s="51"/>
    </row>
    <row r="63" spans="1:10" ht="25.5">
      <c r="A63" s="65"/>
      <c r="B63" s="60"/>
      <c r="C63" s="15" t="s">
        <v>55</v>
      </c>
      <c r="D63" s="6" t="s">
        <v>23</v>
      </c>
      <c r="E63" s="12" t="s">
        <v>34</v>
      </c>
      <c r="F63" s="14" t="s">
        <v>56</v>
      </c>
      <c r="G63" s="18"/>
      <c r="H63" s="18"/>
      <c r="I63" s="18"/>
      <c r="J63" s="18"/>
    </row>
    <row r="64" spans="1:10" ht="25.5">
      <c r="A64" s="65"/>
      <c r="B64" s="60"/>
      <c r="C64" s="15" t="s">
        <v>55</v>
      </c>
      <c r="D64" s="47" t="s">
        <v>16</v>
      </c>
      <c r="E64" s="12" t="s">
        <v>34</v>
      </c>
      <c r="F64" s="12" t="s">
        <v>28</v>
      </c>
      <c r="G64" s="18"/>
      <c r="H64" s="18"/>
      <c r="I64" s="18"/>
      <c r="J64" s="18"/>
    </row>
    <row r="65" spans="1:10" ht="25.5">
      <c r="A65" s="65"/>
      <c r="B65" s="60"/>
      <c r="C65" s="15" t="s">
        <v>15</v>
      </c>
      <c r="D65" s="47"/>
      <c r="E65" s="11" t="s">
        <v>34</v>
      </c>
      <c r="F65" s="14" t="s">
        <v>57</v>
      </c>
      <c r="G65" s="13"/>
      <c r="H65" s="13"/>
      <c r="I65" s="13"/>
      <c r="J65" s="13"/>
    </row>
    <row r="66" spans="1:10" ht="15.75">
      <c r="A66" s="65" t="s">
        <v>58</v>
      </c>
      <c r="B66" s="65" t="s">
        <v>59</v>
      </c>
      <c r="C66" s="15" t="s">
        <v>14</v>
      </c>
      <c r="D66" s="6" t="s">
        <v>23</v>
      </c>
      <c r="E66" s="12" t="s">
        <v>16</v>
      </c>
      <c r="F66" s="14" t="s">
        <v>16</v>
      </c>
      <c r="G66" s="18">
        <f>G67</f>
        <v>0</v>
      </c>
      <c r="H66" s="18">
        <f>H67</f>
        <v>0</v>
      </c>
      <c r="I66" s="18">
        <f>I67</f>
        <v>0</v>
      </c>
      <c r="J66" s="18">
        <f>J67</f>
        <v>0</v>
      </c>
    </row>
    <row r="67" spans="1:10" ht="87" customHeight="1">
      <c r="A67" s="65"/>
      <c r="B67" s="65"/>
      <c r="C67" s="15" t="s">
        <v>15</v>
      </c>
      <c r="D67" s="6" t="s">
        <v>23</v>
      </c>
      <c r="E67" s="11" t="s">
        <v>24</v>
      </c>
      <c r="F67" s="14">
        <v>110960340</v>
      </c>
      <c r="G67" s="13"/>
      <c r="H67" s="13"/>
      <c r="I67" s="13"/>
      <c r="J67" s="13"/>
    </row>
    <row r="68" spans="1:10">
      <c r="A68" s="65" t="s">
        <v>60</v>
      </c>
      <c r="B68" s="60" t="s">
        <v>61</v>
      </c>
      <c r="C68" s="56" t="s">
        <v>14</v>
      </c>
      <c r="D68" s="47" t="s">
        <v>16</v>
      </c>
      <c r="E68" s="66" t="s">
        <v>16</v>
      </c>
      <c r="F68" s="47" t="s">
        <v>16</v>
      </c>
      <c r="G68" s="51">
        <f>G72+G70+G71</f>
        <v>0</v>
      </c>
      <c r="H68" s="51">
        <f>H72+H70+H71</f>
        <v>0</v>
      </c>
      <c r="I68" s="51">
        <f>I72+I70+I71</f>
        <v>0</v>
      </c>
      <c r="J68" s="51">
        <f>J72+J70+J71</f>
        <v>0</v>
      </c>
    </row>
    <row r="69" spans="1:10">
      <c r="A69" s="65"/>
      <c r="B69" s="60"/>
      <c r="C69" s="56"/>
      <c r="D69" s="47"/>
      <c r="E69" s="66"/>
      <c r="F69" s="47"/>
      <c r="G69" s="51"/>
      <c r="H69" s="51"/>
      <c r="I69" s="51"/>
      <c r="J69" s="51"/>
    </row>
    <row r="70" spans="1:10" ht="25.5">
      <c r="A70" s="65"/>
      <c r="B70" s="60"/>
      <c r="C70" s="15" t="s">
        <v>55</v>
      </c>
      <c r="D70" s="6"/>
      <c r="E70" s="12"/>
      <c r="F70" s="14"/>
      <c r="G70" s="18"/>
      <c r="H70" s="18"/>
      <c r="I70" s="18"/>
      <c r="J70" s="18"/>
    </row>
    <row r="71" spans="1:10" ht="25.5">
      <c r="A71" s="65"/>
      <c r="B71" s="60"/>
      <c r="C71" s="15" t="s">
        <v>55</v>
      </c>
      <c r="D71" s="12" t="s">
        <v>23</v>
      </c>
      <c r="E71" s="12" t="s">
        <v>24</v>
      </c>
      <c r="F71" s="12" t="s">
        <v>31</v>
      </c>
      <c r="G71" s="18"/>
      <c r="H71" s="18"/>
      <c r="I71" s="18"/>
      <c r="J71" s="18"/>
    </row>
    <row r="72" spans="1:10" ht="25.5">
      <c r="A72" s="65"/>
      <c r="B72" s="60"/>
      <c r="C72" s="15" t="s">
        <v>15</v>
      </c>
      <c r="D72" s="12" t="s">
        <v>23</v>
      </c>
      <c r="E72" s="11" t="s">
        <v>34</v>
      </c>
      <c r="F72" s="12" t="s">
        <v>31</v>
      </c>
      <c r="G72" s="13"/>
      <c r="H72" s="13"/>
      <c r="I72" s="13"/>
      <c r="J72" s="13"/>
    </row>
    <row r="73" spans="1:10" ht="15.75">
      <c r="A73" s="57" t="s">
        <v>62</v>
      </c>
      <c r="B73" s="58" t="s">
        <v>63</v>
      </c>
      <c r="C73" s="21" t="s">
        <v>14</v>
      </c>
      <c r="D73" s="6"/>
      <c r="E73" s="19"/>
      <c r="F73" s="14"/>
      <c r="G73" s="25">
        <f>G76</f>
        <v>0</v>
      </c>
      <c r="H73" s="25">
        <f>H76</f>
        <v>0</v>
      </c>
      <c r="I73" s="25">
        <f>I76</f>
        <v>0</v>
      </c>
      <c r="J73" s="25">
        <f>J76</f>
        <v>0</v>
      </c>
    </row>
    <row r="74" spans="1:10">
      <c r="A74" s="57"/>
      <c r="B74" s="58"/>
      <c r="C74" s="67" t="s">
        <v>64</v>
      </c>
      <c r="D74" s="47" t="s">
        <v>16</v>
      </c>
      <c r="E74" s="66" t="s">
        <v>16</v>
      </c>
      <c r="F74" s="47" t="s">
        <v>16</v>
      </c>
      <c r="G74" s="51">
        <f>G76</f>
        <v>0</v>
      </c>
      <c r="H74" s="51">
        <f>H76</f>
        <v>0</v>
      </c>
      <c r="I74" s="51">
        <f>I76</f>
        <v>0</v>
      </c>
      <c r="J74" s="51">
        <f>J76</f>
        <v>0</v>
      </c>
    </row>
    <row r="75" spans="1:10" ht="91.5" customHeight="1">
      <c r="A75" s="57"/>
      <c r="B75" s="58"/>
      <c r="C75" s="67"/>
      <c r="D75" s="47"/>
      <c r="E75" s="66"/>
      <c r="F75" s="47"/>
      <c r="G75" s="51"/>
      <c r="H75" s="51"/>
      <c r="I75" s="51"/>
      <c r="J75" s="51"/>
    </row>
    <row r="76" spans="1:10" ht="15.75">
      <c r="A76" s="54" t="s">
        <v>65</v>
      </c>
      <c r="B76" s="60" t="s">
        <v>66</v>
      </c>
      <c r="C76" s="15" t="s">
        <v>14</v>
      </c>
      <c r="D76" s="14"/>
      <c r="E76" s="12" t="s">
        <v>16</v>
      </c>
      <c r="F76" s="14" t="s">
        <v>16</v>
      </c>
      <c r="G76" s="18">
        <f>G77</f>
        <v>0</v>
      </c>
      <c r="H76" s="18">
        <f>H77</f>
        <v>0</v>
      </c>
      <c r="I76" s="18">
        <f>I77</f>
        <v>0</v>
      </c>
      <c r="J76" s="18">
        <f>J77</f>
        <v>0</v>
      </c>
    </row>
    <row r="77" spans="1:10" ht="60.75" customHeight="1">
      <c r="A77" s="54"/>
      <c r="B77" s="60"/>
      <c r="C77" s="15" t="s">
        <v>15</v>
      </c>
      <c r="D77" s="14" t="s">
        <v>16</v>
      </c>
      <c r="E77" s="11" t="s">
        <v>44</v>
      </c>
      <c r="F77" s="12">
        <v>120120030</v>
      </c>
      <c r="G77" s="13"/>
      <c r="H77" s="13"/>
      <c r="I77" s="13"/>
      <c r="J77" s="13"/>
    </row>
    <row r="78" spans="1:10" ht="15.75">
      <c r="A78" s="57" t="s">
        <v>67</v>
      </c>
      <c r="B78" s="58" t="s">
        <v>68</v>
      </c>
      <c r="C78" s="21" t="s">
        <v>14</v>
      </c>
      <c r="D78" s="6" t="s">
        <v>23</v>
      </c>
      <c r="E78" s="19"/>
      <c r="F78" s="12"/>
      <c r="G78" s="25">
        <f>G81+G83+G86+G93</f>
        <v>31379400</v>
      </c>
      <c r="H78" s="25">
        <f>H81+H83+H86+H93+H97</f>
        <v>31624246.260000002</v>
      </c>
      <c r="I78" s="25">
        <f>I81+I83+I86+I93</f>
        <v>31379400</v>
      </c>
      <c r="J78" s="25">
        <f>J81+J83+J86+J93+J97</f>
        <v>28140134</v>
      </c>
    </row>
    <row r="79" spans="1:10" ht="15.75">
      <c r="A79" s="57"/>
      <c r="B79" s="58"/>
      <c r="C79" s="67" t="s">
        <v>64</v>
      </c>
      <c r="D79" s="14" t="s">
        <v>16</v>
      </c>
      <c r="E79" s="66" t="s">
        <v>16</v>
      </c>
      <c r="F79" s="66" t="s">
        <v>16</v>
      </c>
      <c r="G79" s="51">
        <f>G81+G86+G93+G83+G97</f>
        <v>31379400</v>
      </c>
      <c r="H79" s="51">
        <f>H81+H86+H93+H83+H97</f>
        <v>31624246.260000002</v>
      </c>
      <c r="I79" s="51">
        <f t="shared" ref="I79" si="2">I81+I86+I93+I83+I97</f>
        <v>31379400</v>
      </c>
      <c r="J79" s="51">
        <f>J81+J86+J93+J83+J97</f>
        <v>28140134</v>
      </c>
    </row>
    <row r="80" spans="1:10" ht="15.75">
      <c r="A80" s="57"/>
      <c r="B80" s="58"/>
      <c r="C80" s="67"/>
      <c r="D80" s="6" t="s">
        <v>23</v>
      </c>
      <c r="E80" s="66"/>
      <c r="F80" s="66"/>
      <c r="G80" s="51"/>
      <c r="H80" s="51"/>
      <c r="I80" s="51"/>
      <c r="J80" s="51"/>
    </row>
    <row r="81" spans="1:10" ht="15.75">
      <c r="A81" s="54" t="s">
        <v>69</v>
      </c>
      <c r="B81" s="60" t="s">
        <v>70</v>
      </c>
      <c r="C81" s="15" t="s">
        <v>14</v>
      </c>
      <c r="D81" s="14"/>
      <c r="E81" s="12" t="s">
        <v>16</v>
      </c>
      <c r="F81" s="12" t="s">
        <v>16</v>
      </c>
      <c r="G81" s="18">
        <f>G82</f>
        <v>0</v>
      </c>
      <c r="H81" s="18">
        <f>H82</f>
        <v>0</v>
      </c>
      <c r="I81" s="18">
        <f>I82</f>
        <v>0</v>
      </c>
      <c r="J81" s="18">
        <f>J82</f>
        <v>0</v>
      </c>
    </row>
    <row r="82" spans="1:10" ht="106.5" customHeight="1">
      <c r="A82" s="54"/>
      <c r="B82" s="60"/>
      <c r="C82" s="15" t="s">
        <v>15</v>
      </c>
      <c r="D82" s="47" t="s">
        <v>16</v>
      </c>
      <c r="E82" s="11" t="s">
        <v>44</v>
      </c>
      <c r="F82" s="12">
        <v>130120030</v>
      </c>
      <c r="G82" s="13"/>
      <c r="H82" s="13"/>
      <c r="I82" s="13"/>
      <c r="J82" s="13"/>
    </row>
    <row r="83" spans="1:10" ht="15.75">
      <c r="A83" s="54" t="s">
        <v>71</v>
      </c>
      <c r="B83" s="60" t="s">
        <v>72</v>
      </c>
      <c r="C83" s="15" t="s">
        <v>14</v>
      </c>
      <c r="D83" s="47"/>
      <c r="E83" s="12" t="s">
        <v>16</v>
      </c>
      <c r="F83" s="12" t="s">
        <v>16</v>
      </c>
      <c r="G83" s="18">
        <f>G85+G84</f>
        <v>235500</v>
      </c>
      <c r="H83" s="18">
        <f>H85+H84</f>
        <v>110146.26000000001</v>
      </c>
      <c r="I83" s="18">
        <f>I85+I84</f>
        <v>235500</v>
      </c>
      <c r="J83" s="18">
        <f>J85+J84</f>
        <v>109841.11</v>
      </c>
    </row>
    <row r="84" spans="1:10" ht="25.5">
      <c r="A84" s="54"/>
      <c r="B84" s="60"/>
      <c r="C84" s="15" t="s">
        <v>15</v>
      </c>
      <c r="D84" s="14" t="s">
        <v>16</v>
      </c>
      <c r="E84" s="11" t="s">
        <v>34</v>
      </c>
      <c r="F84" s="12" t="s">
        <v>106</v>
      </c>
      <c r="G84" s="29">
        <v>144500</v>
      </c>
      <c r="H84" s="29">
        <v>58146.26</v>
      </c>
      <c r="I84" s="29">
        <f>G84</f>
        <v>144500</v>
      </c>
      <c r="J84" s="29">
        <v>58146.26</v>
      </c>
    </row>
    <row r="85" spans="1:10" ht="25.5">
      <c r="A85" s="54"/>
      <c r="B85" s="60"/>
      <c r="C85" s="15" t="s">
        <v>15</v>
      </c>
      <c r="D85" s="14" t="s">
        <v>16</v>
      </c>
      <c r="E85" s="11" t="s">
        <v>44</v>
      </c>
      <c r="F85" s="12" t="s">
        <v>114</v>
      </c>
      <c r="G85" s="29">
        <v>91000</v>
      </c>
      <c r="H85" s="29">
        <v>52000</v>
      </c>
      <c r="I85" s="29">
        <f>G85</f>
        <v>91000</v>
      </c>
      <c r="J85" s="29">
        <v>51694.85</v>
      </c>
    </row>
    <row r="86" spans="1:10" ht="15.75">
      <c r="A86" s="54" t="s">
        <v>73</v>
      </c>
      <c r="B86" s="55" t="s">
        <v>74</v>
      </c>
      <c r="C86" s="15" t="s">
        <v>14</v>
      </c>
      <c r="D86" s="6" t="s">
        <v>23</v>
      </c>
      <c r="E86" s="12" t="s">
        <v>16</v>
      </c>
      <c r="F86" s="12" t="s">
        <v>16</v>
      </c>
      <c r="G86" s="18">
        <f>G87+G88+G92+G89+G90+G91</f>
        <v>2060100</v>
      </c>
      <c r="H86" s="18">
        <f>H87+H88+H92+H89+H90+H91</f>
        <v>1735600</v>
      </c>
      <c r="I86" s="18">
        <f>I87+I88+I92+I89+I90+I91</f>
        <v>2060100</v>
      </c>
      <c r="J86" s="18">
        <f>J87+J88+J92+J89+J90+J91</f>
        <v>1735592.89</v>
      </c>
    </row>
    <row r="87" spans="1:10" ht="15.75">
      <c r="A87" s="54"/>
      <c r="B87" s="55"/>
      <c r="C87" s="56" t="s">
        <v>15</v>
      </c>
      <c r="D87" s="14" t="s">
        <v>16</v>
      </c>
      <c r="E87" s="11">
        <v>1004</v>
      </c>
      <c r="F87" s="12" t="s">
        <v>75</v>
      </c>
      <c r="G87" s="13"/>
      <c r="H87" s="13"/>
      <c r="I87" s="13"/>
      <c r="J87" s="13"/>
    </row>
    <row r="88" spans="1:10" ht="15.75">
      <c r="A88" s="54"/>
      <c r="B88" s="55"/>
      <c r="C88" s="56"/>
      <c r="D88" s="6" t="s">
        <v>23</v>
      </c>
      <c r="E88" s="11">
        <v>1004</v>
      </c>
      <c r="F88" s="12" t="s">
        <v>76</v>
      </c>
      <c r="G88" s="13"/>
      <c r="H88" s="22"/>
      <c r="I88" s="22"/>
      <c r="J88" s="22"/>
    </row>
    <row r="89" spans="1:10" ht="15.75">
      <c r="A89" s="54"/>
      <c r="B89" s="55"/>
      <c r="C89" s="56"/>
      <c r="D89" s="6" t="s">
        <v>23</v>
      </c>
      <c r="E89" s="11" t="s">
        <v>77</v>
      </c>
      <c r="F89" s="12" t="s">
        <v>78</v>
      </c>
      <c r="G89" s="13"/>
      <c r="H89" s="22"/>
      <c r="I89" s="13"/>
      <c r="J89" s="22"/>
    </row>
    <row r="90" spans="1:10" ht="15.75">
      <c r="A90" s="54"/>
      <c r="B90" s="55"/>
      <c r="C90" s="56"/>
      <c r="D90" s="6" t="s">
        <v>23</v>
      </c>
      <c r="E90" s="11" t="s">
        <v>77</v>
      </c>
      <c r="F90" s="12" t="s">
        <v>75</v>
      </c>
      <c r="G90" s="13"/>
      <c r="H90" s="22"/>
      <c r="I90" s="22"/>
      <c r="J90" s="22"/>
    </row>
    <row r="91" spans="1:10" ht="15.75">
      <c r="A91" s="54"/>
      <c r="B91" s="55"/>
      <c r="C91" s="56"/>
      <c r="D91" s="6" t="s">
        <v>23</v>
      </c>
      <c r="E91" s="11" t="s">
        <v>77</v>
      </c>
      <c r="F91" s="12" t="s">
        <v>76</v>
      </c>
      <c r="G91" s="13">
        <v>1735600</v>
      </c>
      <c r="H91" s="22">
        <v>1735600</v>
      </c>
      <c r="I91" s="13">
        <f>G91</f>
        <v>1735600</v>
      </c>
      <c r="J91" s="22">
        <v>1735592.89</v>
      </c>
    </row>
    <row r="92" spans="1:10" ht="15.75">
      <c r="A92" s="54"/>
      <c r="B92" s="55"/>
      <c r="C92" s="56"/>
      <c r="D92" s="6" t="s">
        <v>23</v>
      </c>
      <c r="E92" s="11" t="s">
        <v>44</v>
      </c>
      <c r="F92" s="12" t="s">
        <v>78</v>
      </c>
      <c r="G92" s="29">
        <v>324500</v>
      </c>
      <c r="H92" s="29"/>
      <c r="I92" s="29">
        <f>G92</f>
        <v>324500</v>
      </c>
      <c r="J92" s="29"/>
    </row>
    <row r="93" spans="1:10" ht="15.75">
      <c r="A93" s="54" t="s">
        <v>79</v>
      </c>
      <c r="B93" s="60" t="s">
        <v>80</v>
      </c>
      <c r="C93" s="15" t="s">
        <v>14</v>
      </c>
      <c r="D93" s="12" t="s">
        <v>16</v>
      </c>
      <c r="E93" s="12" t="s">
        <v>16</v>
      </c>
      <c r="F93" s="12" t="s">
        <v>16</v>
      </c>
      <c r="G93" s="18">
        <f>G94+G95+G96</f>
        <v>29083800</v>
      </c>
      <c r="H93" s="18">
        <f t="shared" ref="H93:J93" si="3">H94+H95+H96</f>
        <v>29083800</v>
      </c>
      <c r="I93" s="18">
        <f t="shared" si="3"/>
        <v>29083800</v>
      </c>
      <c r="J93" s="18">
        <f t="shared" si="3"/>
        <v>25600000</v>
      </c>
    </row>
    <row r="94" spans="1:10" ht="15.75">
      <c r="A94" s="54"/>
      <c r="B94" s="60"/>
      <c r="C94" s="56" t="s">
        <v>15</v>
      </c>
      <c r="D94" s="12" t="s">
        <v>23</v>
      </c>
      <c r="E94" s="11">
        <v>1004</v>
      </c>
      <c r="F94" s="12" t="s">
        <v>81</v>
      </c>
      <c r="G94" s="13"/>
      <c r="H94" s="13"/>
      <c r="I94" s="13"/>
      <c r="J94" s="13"/>
    </row>
    <row r="95" spans="1:10" ht="25.5" customHeight="1">
      <c r="A95" s="54"/>
      <c r="B95" s="60"/>
      <c r="C95" s="56"/>
      <c r="D95" s="12" t="s">
        <v>23</v>
      </c>
      <c r="E95" s="11">
        <v>1004</v>
      </c>
      <c r="F95" s="12" t="s">
        <v>82</v>
      </c>
      <c r="G95" s="13">
        <f>53100+6181600</f>
        <v>6234700</v>
      </c>
      <c r="H95" s="13">
        <f>53100+6181600</f>
        <v>6234700</v>
      </c>
      <c r="I95" s="13">
        <f>G95</f>
        <v>6234700</v>
      </c>
      <c r="J95" s="13">
        <f>32317.59+5379153.98</f>
        <v>5411471.5700000003</v>
      </c>
    </row>
    <row r="96" spans="1:10" ht="15.75">
      <c r="A96" s="54"/>
      <c r="B96" s="60"/>
      <c r="C96" s="56"/>
      <c r="D96" s="11" t="s">
        <v>23</v>
      </c>
      <c r="E96" s="11">
        <v>1004</v>
      </c>
      <c r="F96" s="12" t="s">
        <v>83</v>
      </c>
      <c r="G96" s="13">
        <f>14435600+8413500</f>
        <v>22849100</v>
      </c>
      <c r="H96" s="13">
        <f>14435600+8413500</f>
        <v>22849100</v>
      </c>
      <c r="I96" s="13">
        <f>G96</f>
        <v>22849100</v>
      </c>
      <c r="J96" s="13">
        <f>12378685.98+7809842.45</f>
        <v>20188528.43</v>
      </c>
    </row>
    <row r="97" spans="1:10" ht="15.75">
      <c r="A97" s="54" t="s">
        <v>79</v>
      </c>
      <c r="B97" s="60" t="s">
        <v>119</v>
      </c>
      <c r="C97" s="15" t="s">
        <v>14</v>
      </c>
      <c r="D97" s="12" t="s">
        <v>16</v>
      </c>
      <c r="E97" s="12" t="s">
        <v>16</v>
      </c>
      <c r="F97" s="12" t="s">
        <v>16</v>
      </c>
      <c r="G97" s="18">
        <f>G98+G99</f>
        <v>0</v>
      </c>
      <c r="H97" s="18">
        <f t="shared" ref="H97:J97" si="4">H98+H99</f>
        <v>694700</v>
      </c>
      <c r="I97" s="18">
        <f t="shared" si="4"/>
        <v>0</v>
      </c>
      <c r="J97" s="18">
        <f t="shared" si="4"/>
        <v>694700</v>
      </c>
    </row>
    <row r="98" spans="1:10" ht="15.75">
      <c r="A98" s="54"/>
      <c r="B98" s="60"/>
      <c r="C98" s="56" t="s">
        <v>15</v>
      </c>
      <c r="D98" s="12" t="s">
        <v>23</v>
      </c>
      <c r="E98" s="11" t="s">
        <v>34</v>
      </c>
      <c r="F98" s="12" t="s">
        <v>81</v>
      </c>
      <c r="G98" s="13"/>
      <c r="H98" s="13"/>
      <c r="I98" s="13"/>
      <c r="J98" s="13"/>
    </row>
    <row r="99" spans="1:10" ht="56.25" customHeight="1">
      <c r="A99" s="54"/>
      <c r="B99" s="60"/>
      <c r="C99" s="56"/>
      <c r="D99" s="12" t="s">
        <v>23</v>
      </c>
      <c r="E99" s="11" t="s">
        <v>34</v>
      </c>
      <c r="F99" s="12" t="s">
        <v>120</v>
      </c>
      <c r="G99" s="13">
        <v>0</v>
      </c>
      <c r="H99" s="13">
        <v>694700</v>
      </c>
      <c r="I99" s="13">
        <f>G99</f>
        <v>0</v>
      </c>
      <c r="J99" s="13">
        <v>694700</v>
      </c>
    </row>
    <row r="100" spans="1:10" ht="15.75">
      <c r="A100" s="47" t="s">
        <v>84</v>
      </c>
      <c r="B100" s="77" t="s">
        <v>85</v>
      </c>
      <c r="C100" s="21" t="s">
        <v>14</v>
      </c>
      <c r="D100" s="12" t="s">
        <v>16</v>
      </c>
      <c r="E100" s="12" t="s">
        <v>16</v>
      </c>
      <c r="F100" s="12" t="s">
        <v>16</v>
      </c>
      <c r="G100" s="18">
        <f>G102+G104+G106+G108+G110+G112</f>
        <v>15908900</v>
      </c>
      <c r="H100" s="18">
        <f>H102+H104+H106+H108+H110+H112</f>
        <v>14005700</v>
      </c>
      <c r="I100" s="18">
        <f>I102+I104+I106+I108+I110+I112</f>
        <v>15908900</v>
      </c>
      <c r="J100" s="18">
        <f>J102+J104+J106+J108+J110+J112</f>
        <v>13458917.130000001</v>
      </c>
    </row>
    <row r="101" spans="1:10" ht="105.75" customHeight="1">
      <c r="A101" s="47"/>
      <c r="B101" s="77"/>
      <c r="C101" s="23" t="s">
        <v>15</v>
      </c>
      <c r="D101" s="12" t="s">
        <v>16</v>
      </c>
      <c r="E101" s="12" t="s">
        <v>16</v>
      </c>
      <c r="F101" s="12" t="s">
        <v>16</v>
      </c>
      <c r="G101" s="18">
        <f>G102+G104+G106+G108+G110+G112</f>
        <v>15908900</v>
      </c>
      <c r="H101" s="18">
        <f>H102+H104+H106+H108+H110+H112</f>
        <v>14005700</v>
      </c>
      <c r="I101" s="18">
        <f>I102+I104+I106+I108+I110+I112</f>
        <v>15908900</v>
      </c>
      <c r="J101" s="18">
        <f>J102+J104+J106+J108+J110+J112</f>
        <v>13458917.130000001</v>
      </c>
    </row>
    <row r="102" spans="1:10" ht="15.75">
      <c r="A102" s="54" t="s">
        <v>86</v>
      </c>
      <c r="B102" s="55" t="s">
        <v>87</v>
      </c>
      <c r="C102" s="15" t="s">
        <v>14</v>
      </c>
      <c r="D102" s="11" t="s">
        <v>23</v>
      </c>
      <c r="E102" s="12" t="s">
        <v>16</v>
      </c>
      <c r="F102" s="12" t="s">
        <v>16</v>
      </c>
      <c r="G102" s="18">
        <f>G103</f>
        <v>0</v>
      </c>
      <c r="H102" s="18">
        <f>H103</f>
        <v>0</v>
      </c>
      <c r="I102" s="18">
        <f>I103</f>
        <v>0</v>
      </c>
      <c r="J102" s="18">
        <f>J103</f>
        <v>0</v>
      </c>
    </row>
    <row r="103" spans="1:10" ht="61.5" customHeight="1">
      <c r="A103" s="54"/>
      <c r="B103" s="55"/>
      <c r="C103" s="15" t="s">
        <v>15</v>
      </c>
      <c r="D103" s="14" t="s">
        <v>16</v>
      </c>
      <c r="E103" s="11" t="s">
        <v>34</v>
      </c>
      <c r="F103" s="12" t="s">
        <v>88</v>
      </c>
      <c r="G103" s="13"/>
      <c r="H103" s="13"/>
      <c r="I103" s="13"/>
      <c r="J103" s="13"/>
    </row>
    <row r="104" spans="1:10" ht="15.75">
      <c r="A104" s="54" t="s">
        <v>89</v>
      </c>
      <c r="B104" s="60" t="s">
        <v>90</v>
      </c>
      <c r="C104" s="15" t="s">
        <v>91</v>
      </c>
      <c r="D104" s="14" t="s">
        <v>16</v>
      </c>
      <c r="E104" s="12" t="s">
        <v>16</v>
      </c>
      <c r="F104" s="12" t="s">
        <v>16</v>
      </c>
      <c r="G104" s="18">
        <f>G105</f>
        <v>0</v>
      </c>
      <c r="H104" s="18">
        <f>H105</f>
        <v>0</v>
      </c>
      <c r="I104" s="18">
        <f>I105</f>
        <v>0</v>
      </c>
      <c r="J104" s="18">
        <f>J105</f>
        <v>0</v>
      </c>
    </row>
    <row r="105" spans="1:10" ht="91.5" customHeight="1">
      <c r="A105" s="54"/>
      <c r="B105" s="60"/>
      <c r="C105" s="15" t="s">
        <v>15</v>
      </c>
      <c r="D105" s="12" t="s">
        <v>23</v>
      </c>
      <c r="E105" s="11" t="s">
        <v>34</v>
      </c>
      <c r="F105" s="12" t="s">
        <v>115</v>
      </c>
      <c r="G105" s="13"/>
      <c r="H105" s="13"/>
      <c r="I105" s="13"/>
      <c r="J105" s="13"/>
    </row>
    <row r="106" spans="1:10" ht="15.75">
      <c r="A106" s="54" t="s">
        <v>92</v>
      </c>
      <c r="B106" s="54" t="s">
        <v>93</v>
      </c>
      <c r="C106" s="17" t="s">
        <v>14</v>
      </c>
      <c r="D106" s="12" t="s">
        <v>16</v>
      </c>
      <c r="E106" s="12" t="s">
        <v>16</v>
      </c>
      <c r="F106" s="12" t="s">
        <v>16</v>
      </c>
      <c r="G106" s="24">
        <f>G107</f>
        <v>0</v>
      </c>
      <c r="H106" s="24">
        <f t="shared" ref="G106:J108" si="5">H107</f>
        <v>0</v>
      </c>
      <c r="I106" s="24">
        <f t="shared" si="5"/>
        <v>0</v>
      </c>
      <c r="J106" s="24">
        <f t="shared" si="5"/>
        <v>0</v>
      </c>
    </row>
    <row r="107" spans="1:10" ht="120.75" customHeight="1">
      <c r="A107" s="54"/>
      <c r="B107" s="54"/>
      <c r="C107" s="17" t="s">
        <v>15</v>
      </c>
      <c r="D107" s="12" t="s">
        <v>23</v>
      </c>
      <c r="E107" s="11" t="s">
        <v>34</v>
      </c>
      <c r="F107" s="12" t="s">
        <v>116</v>
      </c>
      <c r="G107" s="13"/>
      <c r="H107" s="13"/>
      <c r="I107" s="13"/>
      <c r="J107" s="13"/>
    </row>
    <row r="108" spans="1:10" ht="15.75">
      <c r="A108" s="54" t="s">
        <v>94</v>
      </c>
      <c r="B108" s="76" t="s">
        <v>95</v>
      </c>
      <c r="C108" s="17" t="s">
        <v>14</v>
      </c>
      <c r="D108" s="12" t="s">
        <v>16</v>
      </c>
      <c r="E108" s="12" t="s">
        <v>16</v>
      </c>
      <c r="F108" s="12" t="s">
        <v>16</v>
      </c>
      <c r="G108" s="25">
        <f t="shared" si="5"/>
        <v>10189000</v>
      </c>
      <c r="H108" s="25">
        <f t="shared" si="5"/>
        <v>8465800</v>
      </c>
      <c r="I108" s="25">
        <f t="shared" si="5"/>
        <v>10189000</v>
      </c>
      <c r="J108" s="25">
        <f t="shared" si="5"/>
        <v>8406898.5</v>
      </c>
    </row>
    <row r="109" spans="1:10" ht="73.5" customHeight="1">
      <c r="A109" s="54"/>
      <c r="B109" s="76"/>
      <c r="C109" s="17" t="s">
        <v>15</v>
      </c>
      <c r="D109" s="12" t="s">
        <v>23</v>
      </c>
      <c r="E109" s="11" t="s">
        <v>34</v>
      </c>
      <c r="F109" s="12" t="s">
        <v>96</v>
      </c>
      <c r="G109" s="26">
        <v>10189000</v>
      </c>
      <c r="H109" s="26">
        <v>8465800</v>
      </c>
      <c r="I109" s="26">
        <f>G109</f>
        <v>10189000</v>
      </c>
      <c r="J109" s="26">
        <v>8406898.5</v>
      </c>
    </row>
    <row r="110" spans="1:10" ht="15.75">
      <c r="A110" s="54" t="s">
        <v>97</v>
      </c>
      <c r="B110" s="76" t="s">
        <v>98</v>
      </c>
      <c r="C110" s="17" t="s">
        <v>14</v>
      </c>
      <c r="D110" s="12" t="s">
        <v>16</v>
      </c>
      <c r="E110" s="12" t="s">
        <v>16</v>
      </c>
      <c r="F110" s="12" t="s">
        <v>16</v>
      </c>
      <c r="G110" s="25">
        <f>G111</f>
        <v>4703000</v>
      </c>
      <c r="H110" s="25">
        <f>H111</f>
        <v>4523000</v>
      </c>
      <c r="I110" s="25">
        <f>I111</f>
        <v>4703000</v>
      </c>
      <c r="J110" s="25">
        <f>J111</f>
        <v>4301540</v>
      </c>
    </row>
    <row r="111" spans="1:10" ht="108.75" customHeight="1">
      <c r="A111" s="54"/>
      <c r="B111" s="76"/>
      <c r="C111" s="17" t="s">
        <v>15</v>
      </c>
      <c r="D111" s="12" t="s">
        <v>23</v>
      </c>
      <c r="E111" s="11" t="s">
        <v>34</v>
      </c>
      <c r="F111" s="12" t="s">
        <v>99</v>
      </c>
      <c r="G111" s="13">
        <v>4703000</v>
      </c>
      <c r="H111" s="13">
        <v>4523000</v>
      </c>
      <c r="I111" s="13">
        <f>G111</f>
        <v>4703000</v>
      </c>
      <c r="J111" s="13">
        <v>4301540</v>
      </c>
    </row>
    <row r="112" spans="1:10" ht="15.75">
      <c r="A112" s="54" t="s">
        <v>100</v>
      </c>
      <c r="B112" s="76" t="s">
        <v>101</v>
      </c>
      <c r="C112" s="17" t="s">
        <v>14</v>
      </c>
      <c r="D112" s="12" t="s">
        <v>16</v>
      </c>
      <c r="E112" s="12" t="s">
        <v>16</v>
      </c>
      <c r="F112" s="12" t="s">
        <v>16</v>
      </c>
      <c r="G112" s="18">
        <f>G113</f>
        <v>1016900</v>
      </c>
      <c r="H112" s="18">
        <f>H113</f>
        <v>1016900</v>
      </c>
      <c r="I112" s="18">
        <f>I113</f>
        <v>1016900</v>
      </c>
      <c r="J112" s="18">
        <f>J113</f>
        <v>750478.63</v>
      </c>
    </row>
    <row r="113" spans="1:10" ht="75" customHeight="1">
      <c r="A113" s="54"/>
      <c r="B113" s="76"/>
      <c r="C113" s="17" t="s">
        <v>15</v>
      </c>
      <c r="D113" s="12" t="s">
        <v>23</v>
      </c>
      <c r="E113" s="11" t="s">
        <v>34</v>
      </c>
      <c r="F113" s="12" t="s">
        <v>107</v>
      </c>
      <c r="G113" s="13">
        <v>1016900</v>
      </c>
      <c r="H113" s="13">
        <v>1016900</v>
      </c>
      <c r="I113" s="13">
        <f>G113</f>
        <v>1016900</v>
      </c>
      <c r="J113" s="13">
        <v>750478.63</v>
      </c>
    </row>
    <row r="114" spans="1:10" ht="15.75">
      <c r="A114" s="65" t="s">
        <v>102</v>
      </c>
      <c r="B114" s="65" t="s">
        <v>103</v>
      </c>
      <c r="C114" s="46" t="s">
        <v>15</v>
      </c>
      <c r="D114" s="11">
        <v>75</v>
      </c>
      <c r="E114" s="11"/>
      <c r="F114" s="12"/>
      <c r="G114" s="13"/>
      <c r="H114" s="13"/>
      <c r="I114" s="13"/>
      <c r="J114" s="13"/>
    </row>
    <row r="115" spans="1:10" ht="15.75">
      <c r="A115" s="65"/>
      <c r="B115" s="65"/>
      <c r="C115" s="46"/>
      <c r="D115" s="16" t="s">
        <v>16</v>
      </c>
      <c r="E115" s="11" t="s">
        <v>16</v>
      </c>
      <c r="F115" s="12" t="s">
        <v>16</v>
      </c>
      <c r="G115" s="18">
        <f>G116+G117+G118+G119</f>
        <v>15042400</v>
      </c>
      <c r="H115" s="18">
        <f>H116+H117+H118+H119</f>
        <v>15221093.68</v>
      </c>
      <c r="I115" s="18">
        <f>I116+I117+I118+I119</f>
        <v>15042400</v>
      </c>
      <c r="J115" s="18">
        <f>J116+J117+J118+J119</f>
        <v>15089206.369999999</v>
      </c>
    </row>
    <row r="116" spans="1:10" ht="15.75">
      <c r="A116" s="65"/>
      <c r="B116" s="65"/>
      <c r="C116" s="46"/>
      <c r="D116" s="11" t="s">
        <v>23</v>
      </c>
      <c r="E116" s="12" t="s">
        <v>44</v>
      </c>
      <c r="F116" s="12" t="s">
        <v>110</v>
      </c>
      <c r="G116" s="18">
        <f>2702500+110000+816100+160300+65000+7000+1000+7500</f>
        <v>3869400</v>
      </c>
      <c r="H116" s="18">
        <f>2859434.74+20000+884000+160220+58906.81+3003+1038.45</f>
        <v>3986603.0000000005</v>
      </c>
      <c r="I116" s="18">
        <f>G116</f>
        <v>3869400</v>
      </c>
      <c r="J116" s="18">
        <f>2855246.82+12000+884000+159349.95+58368.36+3003+1038.45</f>
        <v>3973006.58</v>
      </c>
    </row>
    <row r="117" spans="1:10" ht="15.75">
      <c r="A117" s="65"/>
      <c r="B117" s="65"/>
      <c r="C117" s="46"/>
      <c r="D117" s="11" t="s">
        <v>23</v>
      </c>
      <c r="E117" s="12" t="s">
        <v>44</v>
      </c>
      <c r="F117" s="12" t="s">
        <v>111</v>
      </c>
      <c r="G117" s="18"/>
      <c r="H117" s="18"/>
      <c r="I117" s="18"/>
      <c r="J117" s="18"/>
    </row>
    <row r="118" spans="1:10" ht="15.75">
      <c r="A118" s="65"/>
      <c r="B118" s="65"/>
      <c r="C118" s="46"/>
      <c r="D118" s="11" t="s">
        <v>23</v>
      </c>
      <c r="E118" s="12" t="s">
        <v>44</v>
      </c>
      <c r="F118" s="12" t="s">
        <v>112</v>
      </c>
      <c r="G118" s="18">
        <v>10212200</v>
      </c>
      <c r="H118" s="18">
        <v>10173690.68</v>
      </c>
      <c r="I118" s="18">
        <f>G118</f>
        <v>10212200</v>
      </c>
      <c r="J118" s="18">
        <v>10055399.789999999</v>
      </c>
    </row>
    <row r="119" spans="1:10" ht="15.75">
      <c r="A119" s="65"/>
      <c r="B119" s="65"/>
      <c r="C119" s="46"/>
      <c r="D119" s="12" t="s">
        <v>23</v>
      </c>
      <c r="E119" s="12" t="s">
        <v>44</v>
      </c>
      <c r="F119" s="12" t="s">
        <v>113</v>
      </c>
      <c r="G119" s="18">
        <f>706600+213400+20400+20400</f>
        <v>960800</v>
      </c>
      <c r="H119" s="18">
        <f>696739.78+3380+162582.22+126020+72078</f>
        <v>1060800</v>
      </c>
      <c r="I119" s="18">
        <f>G119</f>
        <v>960800</v>
      </c>
      <c r="J119" s="18">
        <f>H119</f>
        <v>1060800</v>
      </c>
    </row>
  </sheetData>
  <mergeCells count="190">
    <mergeCell ref="A97:A99"/>
    <mergeCell ref="B97:B99"/>
    <mergeCell ref="C98:C99"/>
    <mergeCell ref="D33:D34"/>
    <mergeCell ref="C35:C40"/>
    <mergeCell ref="C43:C47"/>
    <mergeCell ref="A112:A113"/>
    <mergeCell ref="B112:B113"/>
    <mergeCell ref="A114:A119"/>
    <mergeCell ref="B114:B119"/>
    <mergeCell ref="C114:C119"/>
    <mergeCell ref="A106:A107"/>
    <mergeCell ref="B106:B107"/>
    <mergeCell ref="A108:A109"/>
    <mergeCell ref="B108:B109"/>
    <mergeCell ref="A110:A111"/>
    <mergeCell ref="B110:B111"/>
    <mergeCell ref="A100:A101"/>
    <mergeCell ref="B100:B101"/>
    <mergeCell ref="A102:A103"/>
    <mergeCell ref="B102:B103"/>
    <mergeCell ref="A104:A105"/>
    <mergeCell ref="B104:B105"/>
    <mergeCell ref="A86:A92"/>
    <mergeCell ref="B86:B92"/>
    <mergeCell ref="C87:C92"/>
    <mergeCell ref="A93:A96"/>
    <mergeCell ref="B93:B96"/>
    <mergeCell ref="C94:C96"/>
    <mergeCell ref="H79:H80"/>
    <mergeCell ref="I79:I80"/>
    <mergeCell ref="J79:J80"/>
    <mergeCell ref="A81:A82"/>
    <mergeCell ref="B81:B82"/>
    <mergeCell ref="D82:D83"/>
    <mergeCell ref="A83:A85"/>
    <mergeCell ref="B83:B85"/>
    <mergeCell ref="A78:A80"/>
    <mergeCell ref="B78:B80"/>
    <mergeCell ref="C79:C80"/>
    <mergeCell ref="E79:E80"/>
    <mergeCell ref="F79:F80"/>
    <mergeCell ref="G79:G80"/>
    <mergeCell ref="G74:G75"/>
    <mergeCell ref="H74:H75"/>
    <mergeCell ref="I74:I75"/>
    <mergeCell ref="J74:J75"/>
    <mergeCell ref="A76:A77"/>
    <mergeCell ref="B76:B77"/>
    <mergeCell ref="G68:G69"/>
    <mergeCell ref="H68:H69"/>
    <mergeCell ref="I68:I69"/>
    <mergeCell ref="J68:J69"/>
    <mergeCell ref="A73:A75"/>
    <mergeCell ref="B73:B75"/>
    <mergeCell ref="C74:C75"/>
    <mergeCell ref="D74:D75"/>
    <mergeCell ref="E74:E75"/>
    <mergeCell ref="F74:F75"/>
    <mergeCell ref="A68:A72"/>
    <mergeCell ref="B68:B72"/>
    <mergeCell ref="C68:C69"/>
    <mergeCell ref="D68:D69"/>
    <mergeCell ref="E68:E69"/>
    <mergeCell ref="F68:F69"/>
    <mergeCell ref="J61:J62"/>
    <mergeCell ref="D64:D65"/>
    <mergeCell ref="A66:A67"/>
    <mergeCell ref="B66:B67"/>
    <mergeCell ref="G58:G59"/>
    <mergeCell ref="H58:H59"/>
    <mergeCell ref="I58:I59"/>
    <mergeCell ref="J58:J59"/>
    <mergeCell ref="A61:A65"/>
    <mergeCell ref="B61:B65"/>
    <mergeCell ref="C61:C62"/>
    <mergeCell ref="D61:D62"/>
    <mergeCell ref="E61:E62"/>
    <mergeCell ref="F61:F62"/>
    <mergeCell ref="A58:A60"/>
    <mergeCell ref="B58:B60"/>
    <mergeCell ref="C58:C59"/>
    <mergeCell ref="D58:D59"/>
    <mergeCell ref="E58:E59"/>
    <mergeCell ref="F58:F59"/>
    <mergeCell ref="G61:G62"/>
    <mergeCell ref="H61:H62"/>
    <mergeCell ref="I61:I62"/>
    <mergeCell ref="H48:H49"/>
    <mergeCell ref="I48:I49"/>
    <mergeCell ref="J48:J49"/>
    <mergeCell ref="A51:A57"/>
    <mergeCell ref="B51:B57"/>
    <mergeCell ref="C51:C52"/>
    <mergeCell ref="D51:D52"/>
    <mergeCell ref="E51:E52"/>
    <mergeCell ref="F51:F52"/>
    <mergeCell ref="G51:G52"/>
    <mergeCell ref="A48:A50"/>
    <mergeCell ref="B48:B50"/>
    <mergeCell ref="C48:C49"/>
    <mergeCell ref="E48:E49"/>
    <mergeCell ref="F48:F49"/>
    <mergeCell ref="G48:G49"/>
    <mergeCell ref="H51:H52"/>
    <mergeCell ref="I51:I52"/>
    <mergeCell ref="J51:J52"/>
    <mergeCell ref="G41:G42"/>
    <mergeCell ref="H41:H42"/>
    <mergeCell ref="I41:I42"/>
    <mergeCell ref="J41:J42"/>
    <mergeCell ref="H33:H34"/>
    <mergeCell ref="I33:I34"/>
    <mergeCell ref="J33:J34"/>
    <mergeCell ref="A41:A47"/>
    <mergeCell ref="B41:B47"/>
    <mergeCell ref="C41:C42"/>
    <mergeCell ref="D41:D42"/>
    <mergeCell ref="E41:E42"/>
    <mergeCell ref="F41:F42"/>
    <mergeCell ref="A33:A40"/>
    <mergeCell ref="B33:B40"/>
    <mergeCell ref="C33:C34"/>
    <mergeCell ref="E33:E34"/>
    <mergeCell ref="F33:F34"/>
    <mergeCell ref="G33:G34"/>
    <mergeCell ref="I22:I23"/>
    <mergeCell ref="J22:J23"/>
    <mergeCell ref="C24:C32"/>
    <mergeCell ref="I20:I21"/>
    <mergeCell ref="J20:J21"/>
    <mergeCell ref="A22:A32"/>
    <mergeCell ref="B22:B32"/>
    <mergeCell ref="C22:C23"/>
    <mergeCell ref="D22:D23"/>
    <mergeCell ref="E22:E23"/>
    <mergeCell ref="F22:F23"/>
    <mergeCell ref="G22:G23"/>
    <mergeCell ref="H22:H23"/>
    <mergeCell ref="A18:A21"/>
    <mergeCell ref="B18:B21"/>
    <mergeCell ref="G18:G19"/>
    <mergeCell ref="H18:H19"/>
    <mergeCell ref="I18:I19"/>
    <mergeCell ref="J18:J19"/>
    <mergeCell ref="C20:C21"/>
    <mergeCell ref="D20:D21"/>
    <mergeCell ref="E20:E21"/>
    <mergeCell ref="F20:F21"/>
    <mergeCell ref="G20:G21"/>
    <mergeCell ref="H14:H15"/>
    <mergeCell ref="E12:E13"/>
    <mergeCell ref="F12:F13"/>
    <mergeCell ref="G12:G13"/>
    <mergeCell ref="H12:H13"/>
    <mergeCell ref="I12:I13"/>
    <mergeCell ref="J12:J13"/>
    <mergeCell ref="H20:H21"/>
    <mergeCell ref="C18:C19"/>
    <mergeCell ref="D18:D19"/>
    <mergeCell ref="E18:E19"/>
    <mergeCell ref="F18:F19"/>
    <mergeCell ref="F16:F17"/>
    <mergeCell ref="G16:G17"/>
    <mergeCell ref="H16:H17"/>
    <mergeCell ref="I16:I17"/>
    <mergeCell ref="A2:J2"/>
    <mergeCell ref="A3:J3"/>
    <mergeCell ref="A4:J4"/>
    <mergeCell ref="A7:J7"/>
    <mergeCell ref="A9:A10"/>
    <mergeCell ref="A12:A17"/>
    <mergeCell ref="B12:B17"/>
    <mergeCell ref="C12:C13"/>
    <mergeCell ref="D12:D13"/>
    <mergeCell ref="B9:B10"/>
    <mergeCell ref="C9:C10"/>
    <mergeCell ref="D9:D10"/>
    <mergeCell ref="E9:J9"/>
    <mergeCell ref="I14:I15"/>
    <mergeCell ref="J14:J15"/>
    <mergeCell ref="C16:C17"/>
    <mergeCell ref="D16:D17"/>
    <mergeCell ref="E16:E17"/>
    <mergeCell ref="J16:J17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46" fitToHeight="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Отдел Образования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2023-03-13T05:49:26Z</dcterms:modified>
</cp:coreProperties>
</file>